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https://movalgov.sharepoint.com/sites/LD/Shared Documents/FORMS2/Engineers Cost Estimate - Master Copy/"/>
    </mc:Choice>
  </mc:AlternateContent>
  <xr:revisionPtr revIDLastSave="6" documentId="8_{7699463F-1450-4320-B594-8A7CC09318B2}" xr6:coauthVersionLast="47" xr6:coauthVersionMax="47" xr10:uidLastSave="{18E5516A-6198-4CE3-BD33-48A763176958}"/>
  <bookViews>
    <workbookView xWindow="-30828" yWindow="2508" windowWidth="30936" windowHeight="16896" tabRatio="895" xr2:uid="{00000000-000D-0000-FFFF-FFFF00000000}"/>
  </bookViews>
  <sheets>
    <sheet name="Title (1of10)" sheetId="1" r:id="rId1"/>
    <sheet name="St Wrk-Pvmnt (2of10)" sheetId="2" r:id="rId2"/>
    <sheet name="Off-Site St Wrk (3of10)" sheetId="12" r:id="rId3"/>
    <sheet name="Off-Site St Wrk (4of10)" sheetId="13" r:id="rId4"/>
    <sheet name="Transportation (5of10)" sheetId="20" r:id="rId5"/>
    <sheet name="SD-City (6of10)" sheetId="14" r:id="rId6"/>
    <sheet name="SD-City (7of10)" sheetId="15" r:id="rId7"/>
    <sheet name="SD-RCFC (8of10)" sheetId="21" r:id="rId8"/>
    <sheet name="Sewer (9of10)" sheetId="17" r:id="rId9"/>
    <sheet name="Water (10of10)" sheetId="16" r:id="rId10"/>
  </sheets>
  <definedNames>
    <definedName name="_xlnm.Print_Area" localSheetId="2">'Off-Site St Wrk (3of10)'!$A$1:$I$76</definedName>
    <definedName name="_xlnm.Print_Area" localSheetId="3">'Off-Site St Wrk (4of10)'!$A$1:$I$59</definedName>
    <definedName name="_xlnm.Print_Area" localSheetId="5">'SD-City (6of10)'!$A$1:$I$77</definedName>
    <definedName name="_xlnm.Print_Area" localSheetId="7">'SD-RCFC (8of10)'!$A$1:$I$85</definedName>
    <definedName name="_xlnm.Print_Area" localSheetId="0">'Title (1of10)'!$A$1:$I$50</definedName>
    <definedName name="_xlnm.Print_Area" localSheetId="4">'Transportation (5of10)'!$A$1:$I$76</definedName>
    <definedName name="_xlnm.Print_Area" localSheetId="9">'Water (10of10)'!$A$1:$I$90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1" l="1"/>
  <c r="I46" i="16"/>
  <c r="I40" i="16"/>
  <c r="I18" i="16"/>
  <c r="I57" i="16"/>
  <c r="I7" i="16"/>
  <c r="I6" i="16"/>
  <c r="I71" i="16"/>
  <c r="I28" i="16" l="1"/>
  <c r="I38" i="16"/>
  <c r="I39" i="16"/>
  <c r="I62" i="16"/>
  <c r="I50" i="16"/>
  <c r="I29" i="16"/>
  <c r="I86" i="16"/>
  <c r="I81" i="16"/>
  <c r="I80" i="16"/>
  <c r="I79" i="16"/>
  <c r="I78" i="16"/>
  <c r="I77" i="16"/>
  <c r="I76" i="16"/>
  <c r="I75" i="16"/>
  <c r="I61" i="16"/>
  <c r="I60" i="16"/>
  <c r="I59" i="16"/>
  <c r="I58" i="16"/>
  <c r="I26" i="16"/>
  <c r="I22" i="16"/>
  <c r="I21" i="16"/>
  <c r="I9" i="16"/>
  <c r="I8" i="16"/>
  <c r="I17" i="16"/>
  <c r="I16" i="16"/>
  <c r="I20" i="16"/>
  <c r="I19" i="16"/>
  <c r="I15" i="16"/>
  <c r="I14" i="16"/>
  <c r="I13" i="16"/>
  <c r="I12" i="16"/>
  <c r="I11" i="16"/>
  <c r="I10" i="16"/>
  <c r="I24" i="17" l="1"/>
  <c r="I63" i="17"/>
  <c r="I54" i="17"/>
  <c r="I53" i="17"/>
  <c r="I52" i="17"/>
  <c r="I47" i="17"/>
  <c r="I48" i="17"/>
  <c r="I49" i="17"/>
  <c r="I51" i="17"/>
  <c r="I31" i="17"/>
  <c r="I32" i="17"/>
  <c r="I33" i="17"/>
  <c r="I36" i="17"/>
  <c r="I35" i="17"/>
  <c r="I34" i="17"/>
  <c r="I30" i="17"/>
  <c r="I6" i="17"/>
  <c r="I7" i="17"/>
  <c r="I8" i="17"/>
  <c r="I9" i="17"/>
  <c r="I10" i="17"/>
  <c r="I11" i="17"/>
  <c r="I57" i="21" l="1"/>
  <c r="I58" i="21"/>
  <c r="I59" i="21"/>
  <c r="I60" i="21"/>
  <c r="I61" i="21"/>
  <c r="I62" i="21"/>
  <c r="I63" i="21"/>
  <c r="I64" i="21"/>
  <c r="I65" i="21"/>
  <c r="I66" i="21"/>
  <c r="I67" i="21"/>
  <c r="I68" i="21"/>
  <c r="I69" i="21"/>
  <c r="I70" i="21"/>
  <c r="I71" i="21"/>
  <c r="I72" i="21"/>
  <c r="I73" i="21"/>
  <c r="I74" i="21"/>
  <c r="I75" i="21"/>
  <c r="I78" i="21"/>
  <c r="I79" i="21"/>
  <c r="I80" i="21"/>
  <c r="I81" i="21"/>
  <c r="I82" i="21"/>
  <c r="I83" i="21"/>
  <c r="I33" i="21"/>
  <c r="I23" i="21"/>
  <c r="I22" i="21"/>
  <c r="I21" i="21"/>
  <c r="I20" i="21"/>
  <c r="I29" i="14"/>
  <c r="I75" i="14"/>
  <c r="I62" i="14"/>
  <c r="I43" i="14"/>
  <c r="I41" i="14"/>
  <c r="I40" i="14"/>
  <c r="I42" i="14"/>
  <c r="I74" i="14"/>
  <c r="I60" i="14"/>
  <c r="I27" i="14"/>
  <c r="I23" i="15"/>
  <c r="I37" i="14"/>
  <c r="I63" i="20" l="1"/>
  <c r="I64" i="20"/>
  <c r="I65" i="20"/>
  <c r="I66" i="20"/>
  <c r="I67" i="20"/>
  <c r="I68" i="20"/>
  <c r="I69" i="20"/>
  <c r="I70" i="20"/>
  <c r="I51" i="20"/>
  <c r="I39" i="20"/>
  <c r="I36" i="20"/>
  <c r="I37" i="20"/>
  <c r="I19" i="20"/>
  <c r="I13" i="20"/>
  <c r="I12" i="20"/>
  <c r="I11" i="20"/>
  <c r="I9" i="20"/>
  <c r="I17" i="13"/>
  <c r="I16" i="13"/>
  <c r="I15" i="13"/>
  <c r="I14" i="13"/>
  <c r="I13" i="13"/>
  <c r="I69" i="12"/>
  <c r="I68" i="12"/>
  <c r="I67" i="12"/>
  <c r="I66" i="12"/>
  <c r="I52" i="12"/>
  <c r="I51" i="12"/>
  <c r="I50" i="12"/>
  <c r="I49" i="12"/>
  <c r="I22" i="12"/>
  <c r="I21" i="12"/>
  <c r="I20" i="12"/>
  <c r="I19" i="12"/>
  <c r="I22" i="13"/>
  <c r="I21" i="13"/>
  <c r="I20" i="13"/>
  <c r="I19" i="13"/>
  <c r="I18" i="13"/>
  <c r="I12" i="13"/>
  <c r="I11" i="13"/>
  <c r="I10" i="13"/>
  <c r="I9" i="13"/>
  <c r="I8" i="13"/>
  <c r="I7" i="13"/>
  <c r="I6" i="13"/>
  <c r="I38" i="12"/>
  <c r="I11" i="12"/>
  <c r="I12" i="12"/>
  <c r="I24" i="13" l="1"/>
  <c r="E17" i="2"/>
  <c r="E16" i="2"/>
  <c r="I16" i="2" s="1"/>
  <c r="E77" i="2"/>
  <c r="I77" i="2" s="1"/>
  <c r="E76" i="2"/>
  <c r="I76" i="2" s="1"/>
  <c r="E71" i="2"/>
  <c r="I71" i="2" s="1"/>
  <c r="E70" i="2"/>
  <c r="I70" i="2" s="1"/>
  <c r="E65" i="2"/>
  <c r="I65" i="2" s="1"/>
  <c r="E64" i="2"/>
  <c r="I64" i="2" s="1"/>
  <c r="E59" i="2"/>
  <c r="I59" i="2" s="1"/>
  <c r="E58" i="2"/>
  <c r="I58" i="2" s="1"/>
  <c r="E53" i="2"/>
  <c r="I53" i="2" s="1"/>
  <c r="E52" i="2"/>
  <c r="I52" i="2" s="1"/>
  <c r="E47" i="2"/>
  <c r="I47" i="2" s="1"/>
  <c r="E46" i="2"/>
  <c r="I46" i="2" s="1"/>
  <c r="E41" i="2"/>
  <c r="I41" i="2" s="1"/>
  <c r="E40" i="2"/>
  <c r="I40" i="2" s="1"/>
  <c r="E35" i="2"/>
  <c r="I35" i="2" s="1"/>
  <c r="E34" i="2"/>
  <c r="I34" i="2" s="1"/>
  <c r="E29" i="2"/>
  <c r="I29" i="2" s="1"/>
  <c r="E28" i="2"/>
  <c r="I28" i="2" s="1"/>
  <c r="E23" i="2"/>
  <c r="I23" i="2" s="1"/>
  <c r="E22" i="2"/>
  <c r="I22" i="2" s="1"/>
  <c r="I17" i="2"/>
  <c r="E11" i="2"/>
  <c r="E10" i="2"/>
  <c r="E9" i="2"/>
  <c r="I11" i="2" l="1"/>
  <c r="I10" i="2"/>
  <c r="I78" i="17" l="1"/>
  <c r="I77" i="17"/>
  <c r="I76" i="17"/>
  <c r="I75" i="17"/>
  <c r="I74" i="17"/>
  <c r="I87" i="16"/>
  <c r="I73" i="12" l="1"/>
  <c r="I38" i="14"/>
  <c r="I61" i="20" l="1"/>
  <c r="I62" i="20"/>
  <c r="I71" i="20"/>
  <c r="I72" i="20"/>
  <c r="I73" i="20"/>
  <c r="I74" i="20"/>
  <c r="I48" i="20"/>
  <c r="I49" i="20"/>
  <c r="I50" i="20"/>
  <c r="I52" i="20"/>
  <c r="I53" i="20"/>
  <c r="I54" i="20"/>
  <c r="I33" i="20"/>
  <c r="I34" i="20"/>
  <c r="I35" i="20"/>
  <c r="I38" i="20"/>
  <c r="I40" i="20"/>
  <c r="I41" i="20"/>
  <c r="I42" i="20"/>
  <c r="I43" i="20"/>
  <c r="I44" i="20"/>
  <c r="I32" i="20"/>
  <c r="I8" i="20"/>
  <c r="I10" i="20"/>
  <c r="I14" i="20"/>
  <c r="I15" i="20"/>
  <c r="I16" i="20"/>
  <c r="I18" i="20"/>
  <c r="I20" i="20"/>
  <c r="I21" i="20"/>
  <c r="I22" i="20"/>
  <c r="I24" i="20"/>
  <c r="I17" i="20"/>
  <c r="I23" i="20"/>
  <c r="I25" i="20"/>
  <c r="I26" i="20"/>
  <c r="I27" i="20"/>
  <c r="I28" i="20"/>
  <c r="I29" i="20"/>
  <c r="I7" i="20"/>
  <c r="I39" i="14" l="1"/>
  <c r="I47" i="20" l="1"/>
  <c r="I56" i="20" s="1"/>
  <c r="G14" i="1" s="1"/>
  <c r="I60" i="20"/>
  <c r="I76" i="20" l="1"/>
  <c r="G15" i="1" s="1"/>
  <c r="I64" i="17"/>
  <c r="I25" i="17"/>
  <c r="I23" i="17"/>
  <c r="G54" i="13" l="1"/>
  <c r="I54" i="13" s="1"/>
  <c r="G53" i="13"/>
  <c r="I53" i="13" s="1"/>
  <c r="I56" i="13"/>
  <c r="I55" i="13"/>
  <c r="I58" i="13" l="1"/>
  <c r="I45" i="13"/>
  <c r="I46" i="13"/>
  <c r="I47" i="13"/>
  <c r="I48" i="13"/>
  <c r="I44" i="13"/>
  <c r="I50" i="13" l="1"/>
  <c r="I44" i="14"/>
  <c r="I44" i="15"/>
  <c r="I43" i="15"/>
  <c r="I42" i="15"/>
  <c r="I41" i="15"/>
  <c r="I40" i="15"/>
  <c r="I28" i="15"/>
  <c r="I27" i="15"/>
  <c r="I26" i="15"/>
  <c r="I25" i="15"/>
  <c r="I24" i="15"/>
  <c r="I66" i="14"/>
  <c r="I67" i="14"/>
  <c r="I68" i="14"/>
  <c r="I69" i="14"/>
  <c r="I70" i="14"/>
  <c r="I71" i="14"/>
  <c r="I72" i="14"/>
  <c r="I73" i="14"/>
  <c r="I76" i="14"/>
  <c r="I77" i="14"/>
  <c r="I72" i="12"/>
  <c r="I56" i="12"/>
  <c r="I26" i="12"/>
  <c r="I50" i="21"/>
  <c r="I51" i="21"/>
  <c r="I52" i="21"/>
  <c r="I53" i="21"/>
  <c r="I54" i="21"/>
  <c r="I59" i="13" l="1"/>
  <c r="I26" i="21"/>
  <c r="I58" i="14"/>
  <c r="I59" i="14"/>
  <c r="I61" i="14"/>
  <c r="I26" i="14"/>
  <c r="I28" i="14"/>
  <c r="I30" i="14"/>
  <c r="E75" i="2"/>
  <c r="I75" i="2" s="1"/>
  <c r="I73" i="2"/>
  <c r="I36" i="16" l="1"/>
  <c r="I37" i="16"/>
  <c r="I88" i="16"/>
  <c r="I24" i="21"/>
  <c r="I24" i="14"/>
  <c r="I22" i="15"/>
  <c r="I45" i="21"/>
  <c r="I38" i="21"/>
  <c r="I37" i="15"/>
  <c r="I15" i="15"/>
  <c r="I12" i="15"/>
  <c r="I13" i="15"/>
  <c r="I10" i="15"/>
  <c r="I11" i="15"/>
  <c r="I7" i="15"/>
  <c r="I8" i="15"/>
  <c r="I52" i="14"/>
  <c r="I22" i="14"/>
  <c r="I47" i="21"/>
  <c r="I46" i="21"/>
  <c r="I44" i="21"/>
  <c r="I43" i="21"/>
  <c r="I42" i="21"/>
  <c r="I41" i="21"/>
  <c r="I40" i="21"/>
  <c r="I39" i="21"/>
  <c r="I35" i="21"/>
  <c r="I34" i="21"/>
  <c r="I32" i="21"/>
  <c r="I31" i="21"/>
  <c r="I30" i="21"/>
  <c r="I29" i="21"/>
  <c r="I25" i="21"/>
  <c r="I19" i="21"/>
  <c r="I18" i="21"/>
  <c r="I17" i="21"/>
  <c r="I16" i="21"/>
  <c r="I15" i="21"/>
  <c r="I14" i="21"/>
  <c r="I13" i="21"/>
  <c r="I12" i="21"/>
  <c r="I11" i="21"/>
  <c r="I10" i="21"/>
  <c r="I9" i="21"/>
  <c r="I8" i="21"/>
  <c r="I7" i="21"/>
  <c r="I6" i="21"/>
  <c r="I1" i="21"/>
  <c r="F1" i="21"/>
  <c r="B1" i="21"/>
  <c r="I85" i="21" l="1"/>
  <c r="G17" i="1" s="1"/>
  <c r="I32" i="13"/>
  <c r="I33" i="13"/>
  <c r="I70" i="12"/>
  <c r="I71" i="12"/>
  <c r="I74" i="12"/>
  <c r="I54" i="12"/>
  <c r="I55" i="12"/>
  <c r="I57" i="12"/>
  <c r="I24" i="12"/>
  <c r="I25" i="12"/>
  <c r="I27" i="12"/>
  <c r="I65" i="12"/>
  <c r="I64" i="12"/>
  <c r="I63" i="12"/>
  <c r="I62" i="12"/>
  <c r="I61" i="12"/>
  <c r="I60" i="12"/>
  <c r="I1" i="20"/>
  <c r="F1" i="20"/>
  <c r="B1" i="20"/>
  <c r="I45" i="12" l="1"/>
  <c r="I43" i="12"/>
  <c r="I44" i="12"/>
  <c r="I40" i="12"/>
  <c r="I10" i="12"/>
  <c r="I32" i="16"/>
  <c r="E69" i="2"/>
  <c r="I69" i="2" s="1"/>
  <c r="I67" i="2"/>
  <c r="E63" i="2"/>
  <c r="I63" i="2" s="1"/>
  <c r="I61" i="2"/>
  <c r="E57" i="2"/>
  <c r="I57" i="2" s="1"/>
  <c r="I55" i="2"/>
  <c r="E51" i="2"/>
  <c r="I51" i="2" s="1"/>
  <c r="I49" i="2"/>
  <c r="E45" i="2"/>
  <c r="I45" i="2" s="1"/>
  <c r="I43" i="2"/>
  <c r="E39" i="2"/>
  <c r="I39" i="2" s="1"/>
  <c r="I37" i="2"/>
  <c r="E33" i="2"/>
  <c r="I33" i="2" s="1"/>
  <c r="I31" i="2"/>
  <c r="I31" i="12" l="1"/>
  <c r="I32" i="12"/>
  <c r="I33" i="12"/>
  <c r="I34" i="12"/>
  <c r="I35" i="12"/>
  <c r="I8" i="12"/>
  <c r="I9" i="12"/>
  <c r="I37" i="12"/>
  <c r="I39" i="12"/>
  <c r="I41" i="12"/>
  <c r="I42" i="12"/>
  <c r="I46" i="12"/>
  <c r="I47" i="12"/>
  <c r="I48" i="12"/>
  <c r="I30" i="12"/>
  <c r="I7" i="12"/>
  <c r="I13" i="12"/>
  <c r="I14" i="12"/>
  <c r="I15" i="12"/>
  <c r="I16" i="12"/>
  <c r="I17" i="12"/>
  <c r="I18" i="12"/>
  <c r="I36" i="12"/>
  <c r="I6" i="12"/>
  <c r="I23" i="12"/>
  <c r="I53" i="12"/>
  <c r="I76" i="12" l="1"/>
  <c r="G9" i="1" s="1"/>
  <c r="E27" i="2"/>
  <c r="I27" i="2" s="1"/>
  <c r="E21" i="2"/>
  <c r="I21" i="2" s="1"/>
  <c r="E15" i="2"/>
  <c r="I15" i="2" s="1"/>
  <c r="I9" i="2"/>
  <c r="I1" i="13"/>
  <c r="I1" i="14"/>
  <c r="I1" i="15"/>
  <c r="I1" i="16"/>
  <c r="I1" i="17"/>
  <c r="I1" i="12"/>
  <c r="F1" i="13"/>
  <c r="F1" i="14"/>
  <c r="F1" i="15"/>
  <c r="F1" i="16"/>
  <c r="F1" i="17"/>
  <c r="F1" i="12"/>
  <c r="B1" i="13"/>
  <c r="B1" i="14"/>
  <c r="B1" i="15"/>
  <c r="B1" i="16"/>
  <c r="B1" i="17"/>
  <c r="B1" i="12"/>
  <c r="I1" i="2"/>
  <c r="F1" i="2"/>
  <c r="B1" i="2"/>
  <c r="I73" i="17"/>
  <c r="I72" i="17"/>
  <c r="I71" i="17"/>
  <c r="I70" i="17"/>
  <c r="I69" i="17"/>
  <c r="I66" i="17"/>
  <c r="I65" i="17"/>
  <c r="I62" i="17"/>
  <c r="I61" i="17"/>
  <c r="I60" i="17"/>
  <c r="I59" i="17"/>
  <c r="I58" i="17"/>
  <c r="I57" i="17"/>
  <c r="I56" i="17"/>
  <c r="I55" i="17"/>
  <c r="I50" i="17"/>
  <c r="I46" i="17"/>
  <c r="I45" i="17"/>
  <c r="I42" i="17"/>
  <c r="I41" i="17"/>
  <c r="I40" i="17"/>
  <c r="I39" i="17"/>
  <c r="I27" i="17"/>
  <c r="I26" i="17"/>
  <c r="I22" i="17"/>
  <c r="I21" i="17"/>
  <c r="I20" i="17"/>
  <c r="I19" i="17"/>
  <c r="I18" i="17"/>
  <c r="I17" i="17"/>
  <c r="I16" i="17"/>
  <c r="I15" i="17"/>
  <c r="I14" i="17"/>
  <c r="I13" i="17"/>
  <c r="I12" i="17"/>
  <c r="I84" i="16"/>
  <c r="I85" i="16"/>
  <c r="I72" i="16"/>
  <c r="I68" i="16"/>
  <c r="I67" i="16"/>
  <c r="I66" i="16"/>
  <c r="I65" i="16"/>
  <c r="I54" i="16"/>
  <c r="I53" i="16"/>
  <c r="I35" i="16"/>
  <c r="I34" i="16"/>
  <c r="I33" i="16"/>
  <c r="I45" i="16"/>
  <c r="I44" i="16"/>
  <c r="I43" i="16"/>
  <c r="I42" i="16"/>
  <c r="I41" i="16"/>
  <c r="I49" i="16"/>
  <c r="I48" i="16"/>
  <c r="I47" i="16"/>
  <c r="I27" i="16"/>
  <c r="I25" i="16"/>
  <c r="I24" i="16"/>
  <c r="I23" i="16"/>
  <c r="I29" i="15"/>
  <c r="I30" i="15"/>
  <c r="I31" i="15"/>
  <c r="I32" i="15"/>
  <c r="I33" i="15"/>
  <c r="I49" i="15"/>
  <c r="I48" i="15"/>
  <c r="I47" i="15"/>
  <c r="I46" i="15"/>
  <c r="I45" i="15"/>
  <c r="I39" i="15"/>
  <c r="I38" i="15"/>
  <c r="I36" i="15"/>
  <c r="I21" i="15"/>
  <c r="I19" i="15"/>
  <c r="I20" i="15"/>
  <c r="I18" i="15"/>
  <c r="I17" i="15"/>
  <c r="I16" i="15"/>
  <c r="I14" i="15"/>
  <c r="I9" i="15"/>
  <c r="I6" i="15"/>
  <c r="I63" i="14"/>
  <c r="I25" i="14"/>
  <c r="I55" i="14"/>
  <c r="I54" i="14"/>
  <c r="I56" i="14"/>
  <c r="I57" i="14"/>
  <c r="I47" i="14"/>
  <c r="I53" i="14"/>
  <c r="I51" i="14"/>
  <c r="I50" i="14"/>
  <c r="I49" i="14"/>
  <c r="I48" i="14"/>
  <c r="I36" i="14"/>
  <c r="I35" i="14"/>
  <c r="I34" i="14"/>
  <c r="I33" i="14"/>
  <c r="I23" i="14"/>
  <c r="I21" i="14"/>
  <c r="I20" i="14"/>
  <c r="I19" i="14"/>
  <c r="I18" i="14"/>
  <c r="I17" i="14"/>
  <c r="I16" i="14"/>
  <c r="I15" i="14"/>
  <c r="I14" i="14"/>
  <c r="I13" i="14"/>
  <c r="I12" i="14"/>
  <c r="I11" i="14"/>
  <c r="I10" i="14"/>
  <c r="I9" i="14"/>
  <c r="I8" i="14"/>
  <c r="I7" i="14"/>
  <c r="I6" i="14"/>
  <c r="I39" i="13"/>
  <c r="I34" i="13"/>
  <c r="I27" i="13"/>
  <c r="I31" i="13"/>
  <c r="I30" i="13"/>
  <c r="I29" i="13"/>
  <c r="I28" i="13"/>
  <c r="I13" i="2"/>
  <c r="I19" i="2"/>
  <c r="I25" i="2"/>
  <c r="I7" i="2"/>
  <c r="I41" i="13" l="1"/>
  <c r="G12" i="1" s="1"/>
  <c r="I80" i="17"/>
  <c r="G18" i="1" s="1"/>
  <c r="G11" i="1"/>
  <c r="I36" i="13"/>
  <c r="G10" i="1" s="1"/>
  <c r="I78" i="14"/>
  <c r="I51" i="15" s="1"/>
  <c r="G16" i="1" s="1"/>
  <c r="I90" i="16"/>
  <c r="G19" i="1" s="1"/>
  <c r="I79" i="2"/>
  <c r="G8" i="1" s="1"/>
  <c r="G21" i="1" l="1"/>
  <c r="G23" i="1" l="1"/>
  <c r="G25" i="1" s="1"/>
  <c r="G28" i="1" s="1"/>
  <c r="G3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Rene Martinez</author>
  </authors>
  <commentList>
    <comment ref="A9" authorId="0" shapeId="0" xr:uid="{00000000-0006-0000-0100-000001000000}">
      <text>
        <r>
          <rPr>
            <b/>
            <sz val="8"/>
            <color indexed="81"/>
            <rFont val="Times New Roman"/>
            <family val="1"/>
          </rPr>
          <t>Enter Street Name or
Street Classification</t>
        </r>
      </text>
    </comment>
    <comment ref="A15" authorId="0" shapeId="0" xr:uid="{00000000-0006-0000-0100-000002000000}">
      <text>
        <r>
          <rPr>
            <b/>
            <sz val="8"/>
            <color indexed="81"/>
            <rFont val="Times New Roman"/>
            <family val="1"/>
          </rPr>
          <t>Enter Street Name or
Street Classification</t>
        </r>
      </text>
    </comment>
    <comment ref="A21" authorId="0" shapeId="0" xr:uid="{00000000-0006-0000-0100-000003000000}">
      <text>
        <r>
          <rPr>
            <b/>
            <sz val="8"/>
            <color indexed="81"/>
            <rFont val="Times New Roman"/>
            <family val="1"/>
          </rPr>
          <t>Enter Street Name or
Street Classification</t>
        </r>
      </text>
    </comment>
    <comment ref="A27" authorId="0" shapeId="0" xr:uid="{00000000-0006-0000-0100-000004000000}">
      <text>
        <r>
          <rPr>
            <b/>
            <sz val="8"/>
            <color indexed="81"/>
            <rFont val="Times New Roman"/>
            <family val="1"/>
          </rPr>
          <t>Enter Street Name or
Street Classification</t>
        </r>
      </text>
    </comment>
    <comment ref="A33" authorId="0" shapeId="0" xr:uid="{00000000-0006-0000-0100-000005000000}">
      <text>
        <r>
          <rPr>
            <b/>
            <sz val="8"/>
            <color indexed="81"/>
            <rFont val="Times New Roman"/>
            <family val="1"/>
          </rPr>
          <t>Enter Street Name or
Street Classification</t>
        </r>
      </text>
    </comment>
    <comment ref="A39" authorId="0" shapeId="0" xr:uid="{00000000-0006-0000-0100-000006000000}">
      <text>
        <r>
          <rPr>
            <b/>
            <sz val="8"/>
            <color indexed="81"/>
            <rFont val="Times New Roman"/>
            <family val="1"/>
          </rPr>
          <t>Enter Street Name or
Street Classification</t>
        </r>
      </text>
    </comment>
    <comment ref="A45" authorId="0" shapeId="0" xr:uid="{00000000-0006-0000-0100-000007000000}">
      <text>
        <r>
          <rPr>
            <b/>
            <sz val="8"/>
            <color indexed="81"/>
            <rFont val="Times New Roman"/>
            <family val="1"/>
          </rPr>
          <t>Enter Street Name or
Street Classification</t>
        </r>
      </text>
    </comment>
    <comment ref="A51" authorId="0" shapeId="0" xr:uid="{00000000-0006-0000-0100-000008000000}">
      <text>
        <r>
          <rPr>
            <b/>
            <sz val="8"/>
            <color indexed="81"/>
            <rFont val="Times New Roman"/>
            <family val="1"/>
          </rPr>
          <t>Enter Street Name or
Street Classification</t>
        </r>
      </text>
    </comment>
    <comment ref="A57" authorId="0" shapeId="0" xr:uid="{00000000-0006-0000-0100-000009000000}">
      <text>
        <r>
          <rPr>
            <b/>
            <sz val="8"/>
            <color indexed="81"/>
            <rFont val="Times New Roman"/>
            <family val="1"/>
          </rPr>
          <t>Enter Street Name or
Street Classification</t>
        </r>
      </text>
    </comment>
    <comment ref="A63" authorId="0" shapeId="0" xr:uid="{00000000-0006-0000-0100-00000A000000}">
      <text>
        <r>
          <rPr>
            <b/>
            <sz val="8"/>
            <color indexed="81"/>
            <rFont val="Times New Roman"/>
            <family val="1"/>
          </rPr>
          <t>Enter Street Name or
Street Classification</t>
        </r>
      </text>
    </comment>
    <comment ref="A69" authorId="0" shapeId="0" xr:uid="{00000000-0006-0000-0100-00000B000000}">
      <text>
        <r>
          <rPr>
            <b/>
            <sz val="8"/>
            <color indexed="81"/>
            <rFont val="Times New Roman"/>
            <family val="1"/>
          </rPr>
          <t>Enter Street Name or
Street Classification</t>
        </r>
      </text>
    </comment>
    <comment ref="A75" authorId="0" shapeId="0" xr:uid="{00000000-0006-0000-0100-00000C000000}">
      <text>
        <r>
          <rPr>
            <b/>
            <sz val="8"/>
            <color indexed="81"/>
            <rFont val="Times New Roman"/>
            <family val="1"/>
          </rPr>
          <t>Enter Street Name or
Street Classification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Rene Martinez</author>
  </authors>
  <commentList>
    <comment ref="A19" authorId="0" shapeId="0" xr:uid="{00000000-0006-0000-0200-000001000000}">
      <text>
        <r>
          <rPr>
            <sz val="7"/>
            <color indexed="81"/>
            <rFont val="Arial"/>
            <family val="2"/>
          </rPr>
          <t>Add add'l item related to Pavement</t>
        </r>
      </text>
    </comment>
    <comment ref="G19" authorId="0" shapeId="0" xr:uid="{00000000-0006-0000-0200-000002000000}">
      <text>
        <r>
          <rPr>
            <sz val="7"/>
            <color indexed="81"/>
            <rFont val="Arial"/>
            <family val="2"/>
          </rPr>
          <t>Indicate Unit Price</t>
        </r>
      </text>
    </comment>
    <comment ref="A20" authorId="0" shapeId="0" xr:uid="{00000000-0006-0000-0200-000003000000}">
      <text>
        <r>
          <rPr>
            <sz val="7"/>
            <color indexed="81"/>
            <rFont val="Arial"/>
            <family val="2"/>
          </rPr>
          <t>Add add'l item related to Pavement</t>
        </r>
      </text>
    </comment>
    <comment ref="G20" authorId="0" shapeId="0" xr:uid="{00000000-0006-0000-0200-000004000000}">
      <text>
        <r>
          <rPr>
            <sz val="7"/>
            <color indexed="81"/>
            <rFont val="Arial"/>
            <family val="2"/>
          </rPr>
          <t>Indicate Unit Price</t>
        </r>
      </text>
    </comment>
    <comment ref="A21" authorId="0" shapeId="0" xr:uid="{00000000-0006-0000-0200-000005000000}">
      <text>
        <r>
          <rPr>
            <sz val="7"/>
            <color indexed="81"/>
            <rFont val="Arial"/>
            <family val="2"/>
          </rPr>
          <t>Add add'l item related to Pavement</t>
        </r>
      </text>
    </comment>
    <comment ref="G21" authorId="0" shapeId="0" xr:uid="{00000000-0006-0000-0200-000006000000}">
      <text>
        <r>
          <rPr>
            <sz val="7"/>
            <color indexed="81"/>
            <rFont val="Arial"/>
            <family val="2"/>
          </rPr>
          <t>Indicate Unit Price</t>
        </r>
      </text>
    </comment>
    <comment ref="A22" authorId="0" shapeId="0" xr:uid="{00000000-0006-0000-0200-000007000000}">
      <text>
        <r>
          <rPr>
            <sz val="7"/>
            <color indexed="81"/>
            <rFont val="Arial"/>
            <family val="2"/>
          </rPr>
          <t>Add add'l item related to Pavement</t>
        </r>
      </text>
    </comment>
    <comment ref="G22" authorId="0" shapeId="0" xr:uid="{00000000-0006-0000-0200-000008000000}">
      <text>
        <r>
          <rPr>
            <sz val="7"/>
            <color indexed="81"/>
            <rFont val="Arial"/>
            <family val="2"/>
          </rPr>
          <t>Indicate Unit Price</t>
        </r>
      </text>
    </comment>
    <comment ref="A23" authorId="0" shapeId="0" xr:uid="{00000000-0006-0000-0200-000009000000}">
      <text>
        <r>
          <rPr>
            <sz val="7"/>
            <color indexed="81"/>
            <rFont val="Arial"/>
            <family val="2"/>
          </rPr>
          <t>Add add'l item related to Pavement</t>
        </r>
      </text>
    </comment>
    <comment ref="G23" authorId="0" shapeId="0" xr:uid="{00000000-0006-0000-0200-00000A000000}">
      <text>
        <r>
          <rPr>
            <sz val="7"/>
            <color indexed="81"/>
            <rFont val="Arial"/>
            <family val="2"/>
          </rPr>
          <t>Indicate Unit Price</t>
        </r>
      </text>
    </comment>
    <comment ref="A24" authorId="0" shapeId="0" xr:uid="{00000000-0006-0000-0200-00000B000000}">
      <text>
        <r>
          <rPr>
            <sz val="7"/>
            <color indexed="81"/>
            <rFont val="Arial"/>
            <family val="2"/>
          </rPr>
          <t>Add add'l item related to Pavement</t>
        </r>
      </text>
    </comment>
    <comment ref="G24" authorId="0" shapeId="0" xr:uid="{00000000-0006-0000-0200-00000C000000}">
      <text>
        <r>
          <rPr>
            <sz val="7"/>
            <color indexed="81"/>
            <rFont val="Arial"/>
            <family val="2"/>
          </rPr>
          <t>Indicate Unit Price</t>
        </r>
      </text>
    </comment>
    <comment ref="A25" authorId="0" shapeId="0" xr:uid="{00000000-0006-0000-0200-00000D000000}">
      <text>
        <r>
          <rPr>
            <sz val="7"/>
            <color indexed="81"/>
            <rFont val="Arial"/>
            <family val="2"/>
          </rPr>
          <t>Add add'l item related to Pavement</t>
        </r>
      </text>
    </comment>
    <comment ref="G25" authorId="0" shapeId="0" xr:uid="{00000000-0006-0000-0200-00000E000000}">
      <text>
        <r>
          <rPr>
            <sz val="7"/>
            <color indexed="81"/>
            <rFont val="Arial"/>
            <family val="2"/>
          </rPr>
          <t>Indicate Unit Price</t>
        </r>
      </text>
    </comment>
    <comment ref="A26" authorId="0" shapeId="0" xr:uid="{00000000-0006-0000-0200-00000F000000}">
      <text>
        <r>
          <rPr>
            <sz val="7"/>
            <color indexed="81"/>
            <rFont val="Arial"/>
            <family val="2"/>
          </rPr>
          <t>Add add'l item related to Pavement</t>
        </r>
      </text>
    </comment>
    <comment ref="G26" authorId="0" shapeId="0" xr:uid="{00000000-0006-0000-0200-000010000000}">
      <text>
        <r>
          <rPr>
            <sz val="7"/>
            <color indexed="81"/>
            <rFont val="Arial"/>
            <family val="2"/>
          </rPr>
          <t>Indicate Unit Price</t>
        </r>
      </text>
    </comment>
    <comment ref="A27" authorId="0" shapeId="0" xr:uid="{00000000-0006-0000-0200-000011000000}">
      <text>
        <r>
          <rPr>
            <sz val="7"/>
            <color indexed="81"/>
            <rFont val="Arial"/>
            <family val="2"/>
          </rPr>
          <t>Add add'l item related to Pavement</t>
        </r>
      </text>
    </comment>
    <comment ref="G27" authorId="0" shapeId="0" xr:uid="{00000000-0006-0000-0200-000012000000}">
      <text>
        <r>
          <rPr>
            <sz val="7"/>
            <color indexed="81"/>
            <rFont val="Arial"/>
            <family val="2"/>
          </rPr>
          <t>Indicate Unit Price</t>
        </r>
      </text>
    </comment>
    <comment ref="A49" authorId="0" shapeId="0" xr:uid="{00000000-0006-0000-0200-000013000000}">
      <text>
        <r>
          <rPr>
            <sz val="7"/>
            <color indexed="81"/>
            <rFont val="Arial"/>
            <family val="2"/>
          </rPr>
          <t>Add add'l item related to Concrete</t>
        </r>
      </text>
    </comment>
    <comment ref="G49" authorId="0" shapeId="0" xr:uid="{00000000-0006-0000-0200-000014000000}">
      <text>
        <r>
          <rPr>
            <sz val="7"/>
            <color indexed="81"/>
            <rFont val="Arial"/>
            <family val="2"/>
          </rPr>
          <t>Indicate Unit Price</t>
        </r>
      </text>
    </comment>
    <comment ref="A50" authorId="0" shapeId="0" xr:uid="{00000000-0006-0000-0200-000015000000}">
      <text>
        <r>
          <rPr>
            <sz val="7"/>
            <color indexed="81"/>
            <rFont val="Arial"/>
            <family val="2"/>
          </rPr>
          <t>Add add'l item related to Concrete</t>
        </r>
      </text>
    </comment>
    <comment ref="G50" authorId="0" shapeId="0" xr:uid="{00000000-0006-0000-0200-000016000000}">
      <text>
        <r>
          <rPr>
            <sz val="7"/>
            <color indexed="81"/>
            <rFont val="Arial"/>
            <family val="2"/>
          </rPr>
          <t>Indicate Unit Price</t>
        </r>
      </text>
    </comment>
    <comment ref="A51" authorId="0" shapeId="0" xr:uid="{00000000-0006-0000-0200-000017000000}">
      <text>
        <r>
          <rPr>
            <sz val="7"/>
            <color indexed="81"/>
            <rFont val="Arial"/>
            <family val="2"/>
          </rPr>
          <t>Add add'l item related to Concrete</t>
        </r>
      </text>
    </comment>
    <comment ref="G51" authorId="0" shapeId="0" xr:uid="{00000000-0006-0000-0200-000018000000}">
      <text>
        <r>
          <rPr>
            <sz val="7"/>
            <color indexed="81"/>
            <rFont val="Arial"/>
            <family val="2"/>
          </rPr>
          <t>Indicate Unit Price</t>
        </r>
      </text>
    </comment>
    <comment ref="A52" authorId="0" shapeId="0" xr:uid="{00000000-0006-0000-0200-000019000000}">
      <text>
        <r>
          <rPr>
            <sz val="7"/>
            <color indexed="81"/>
            <rFont val="Arial"/>
            <family val="2"/>
          </rPr>
          <t>Add add'l item related to Concrete</t>
        </r>
      </text>
    </comment>
    <comment ref="G52" authorId="0" shapeId="0" xr:uid="{00000000-0006-0000-0200-00001A000000}">
      <text>
        <r>
          <rPr>
            <sz val="7"/>
            <color indexed="81"/>
            <rFont val="Arial"/>
            <family val="2"/>
          </rPr>
          <t>Indicate Unit Price</t>
        </r>
      </text>
    </comment>
    <comment ref="A53" authorId="0" shapeId="0" xr:uid="{00000000-0006-0000-0200-00001B000000}">
      <text>
        <r>
          <rPr>
            <sz val="7"/>
            <color indexed="81"/>
            <rFont val="Arial"/>
            <family val="2"/>
          </rPr>
          <t>Add add'l item related to Concrete</t>
        </r>
      </text>
    </comment>
    <comment ref="G53" authorId="0" shapeId="0" xr:uid="{00000000-0006-0000-0200-00001C000000}">
      <text>
        <r>
          <rPr>
            <sz val="7"/>
            <color indexed="81"/>
            <rFont val="Arial"/>
            <family val="2"/>
          </rPr>
          <t>Indicate Unit Price</t>
        </r>
      </text>
    </comment>
    <comment ref="A54" authorId="0" shapeId="0" xr:uid="{00000000-0006-0000-0200-00001D000000}">
      <text>
        <r>
          <rPr>
            <sz val="7"/>
            <color indexed="81"/>
            <rFont val="Arial"/>
            <family val="2"/>
          </rPr>
          <t>Add add'l item related to Concrete</t>
        </r>
      </text>
    </comment>
    <comment ref="G54" authorId="0" shapeId="0" xr:uid="{00000000-0006-0000-0200-00001E000000}">
      <text>
        <r>
          <rPr>
            <sz val="7"/>
            <color indexed="81"/>
            <rFont val="Arial"/>
            <family val="2"/>
          </rPr>
          <t>Indicate Unit Price</t>
        </r>
      </text>
    </comment>
    <comment ref="A55" authorId="0" shapeId="0" xr:uid="{00000000-0006-0000-0200-00001F000000}">
      <text>
        <r>
          <rPr>
            <sz val="7"/>
            <color indexed="81"/>
            <rFont val="Arial"/>
            <family val="2"/>
          </rPr>
          <t>Add add'l item related to Concrete</t>
        </r>
      </text>
    </comment>
    <comment ref="G55" authorId="0" shapeId="0" xr:uid="{00000000-0006-0000-0200-000020000000}">
      <text>
        <r>
          <rPr>
            <sz val="7"/>
            <color indexed="81"/>
            <rFont val="Arial"/>
            <family val="2"/>
          </rPr>
          <t>Indicate Unit Price</t>
        </r>
      </text>
    </comment>
    <comment ref="A56" authorId="0" shapeId="0" xr:uid="{00000000-0006-0000-0200-000021000000}">
      <text>
        <r>
          <rPr>
            <sz val="7"/>
            <color indexed="81"/>
            <rFont val="Arial"/>
            <family val="2"/>
          </rPr>
          <t>Add add'l item related to Concrete</t>
        </r>
      </text>
    </comment>
    <comment ref="G56" authorId="0" shapeId="0" xr:uid="{00000000-0006-0000-0200-000022000000}">
      <text>
        <r>
          <rPr>
            <sz val="7"/>
            <color indexed="81"/>
            <rFont val="Arial"/>
            <family val="2"/>
          </rPr>
          <t>Indicate Unit Price</t>
        </r>
      </text>
    </comment>
    <comment ref="A57" authorId="0" shapeId="0" xr:uid="{00000000-0006-0000-0200-000023000000}">
      <text>
        <r>
          <rPr>
            <sz val="7"/>
            <color indexed="81"/>
            <rFont val="Arial"/>
            <family val="2"/>
          </rPr>
          <t>Add add'l item related to Concrete</t>
        </r>
      </text>
    </comment>
    <comment ref="G57" authorId="0" shapeId="0" xr:uid="{00000000-0006-0000-0200-000024000000}">
      <text>
        <r>
          <rPr>
            <sz val="7"/>
            <color indexed="81"/>
            <rFont val="Arial"/>
            <family val="2"/>
          </rPr>
          <t>Indicate Unit Price</t>
        </r>
      </text>
    </comment>
    <comment ref="A66" authorId="0" shapeId="0" xr:uid="{00000000-0006-0000-0200-000025000000}">
      <text>
        <r>
          <rPr>
            <sz val="7"/>
            <color indexed="81"/>
            <rFont val="Arial"/>
            <family val="2"/>
          </rPr>
          <t>Add add'l item related to Median</t>
        </r>
      </text>
    </comment>
    <comment ref="G66" authorId="0" shapeId="0" xr:uid="{00000000-0006-0000-0200-000026000000}">
      <text>
        <r>
          <rPr>
            <sz val="7"/>
            <color indexed="81"/>
            <rFont val="Arial"/>
            <family val="2"/>
          </rPr>
          <t>Indicate Unit Price</t>
        </r>
      </text>
    </comment>
    <comment ref="A67" authorId="0" shapeId="0" xr:uid="{00000000-0006-0000-0200-000027000000}">
      <text>
        <r>
          <rPr>
            <sz val="7"/>
            <color indexed="81"/>
            <rFont val="Arial"/>
            <family val="2"/>
          </rPr>
          <t>Add add'l item related to Median</t>
        </r>
      </text>
    </comment>
    <comment ref="G67" authorId="0" shapeId="0" xr:uid="{00000000-0006-0000-0200-000028000000}">
      <text>
        <r>
          <rPr>
            <sz val="7"/>
            <color indexed="81"/>
            <rFont val="Arial"/>
            <family val="2"/>
          </rPr>
          <t>Indicate Unit Price</t>
        </r>
      </text>
    </comment>
    <comment ref="A68" authorId="0" shapeId="0" xr:uid="{00000000-0006-0000-0200-000029000000}">
      <text>
        <r>
          <rPr>
            <sz val="7"/>
            <color indexed="81"/>
            <rFont val="Arial"/>
            <family val="2"/>
          </rPr>
          <t>Add add'l item related to Median</t>
        </r>
      </text>
    </comment>
    <comment ref="G68" authorId="0" shapeId="0" xr:uid="{00000000-0006-0000-0200-00002A000000}">
      <text>
        <r>
          <rPr>
            <sz val="7"/>
            <color indexed="81"/>
            <rFont val="Arial"/>
            <family val="2"/>
          </rPr>
          <t>Indicate Unit Price</t>
        </r>
      </text>
    </comment>
    <comment ref="A69" authorId="0" shapeId="0" xr:uid="{00000000-0006-0000-0200-00002B000000}">
      <text>
        <r>
          <rPr>
            <sz val="7"/>
            <color indexed="81"/>
            <rFont val="Arial"/>
            <family val="2"/>
          </rPr>
          <t>Add add'l item related to Median</t>
        </r>
      </text>
    </comment>
    <comment ref="G69" authorId="0" shapeId="0" xr:uid="{00000000-0006-0000-0200-00002C000000}">
      <text>
        <r>
          <rPr>
            <sz val="7"/>
            <color indexed="81"/>
            <rFont val="Arial"/>
            <family val="2"/>
          </rPr>
          <t>Indicate Unit Price</t>
        </r>
      </text>
    </comment>
    <comment ref="A70" authorId="0" shapeId="0" xr:uid="{00000000-0006-0000-0200-00002D000000}">
      <text>
        <r>
          <rPr>
            <sz val="7"/>
            <color indexed="81"/>
            <rFont val="Arial"/>
            <family val="2"/>
          </rPr>
          <t>Add add'l item related to Median</t>
        </r>
      </text>
    </comment>
    <comment ref="G70" authorId="0" shapeId="0" xr:uid="{00000000-0006-0000-0200-00002E000000}">
      <text>
        <r>
          <rPr>
            <sz val="7"/>
            <color indexed="81"/>
            <rFont val="Arial"/>
            <family val="2"/>
          </rPr>
          <t>Indicate Unit Price</t>
        </r>
      </text>
    </comment>
    <comment ref="A71" authorId="0" shapeId="0" xr:uid="{00000000-0006-0000-0200-00002F000000}">
      <text>
        <r>
          <rPr>
            <sz val="7"/>
            <color indexed="81"/>
            <rFont val="Arial"/>
            <family val="2"/>
          </rPr>
          <t>Add add'l item related to Median</t>
        </r>
      </text>
    </comment>
    <comment ref="G71" authorId="0" shapeId="0" xr:uid="{00000000-0006-0000-0200-000030000000}">
      <text>
        <r>
          <rPr>
            <sz val="7"/>
            <color indexed="81"/>
            <rFont val="Arial"/>
            <family val="2"/>
          </rPr>
          <t>Indicate Unit Price</t>
        </r>
      </text>
    </comment>
    <comment ref="A72" authorId="0" shapeId="0" xr:uid="{00000000-0006-0000-0200-000031000000}">
      <text>
        <r>
          <rPr>
            <sz val="7"/>
            <color indexed="81"/>
            <rFont val="Arial"/>
            <family val="2"/>
          </rPr>
          <t>Add add'l item related to Median</t>
        </r>
      </text>
    </comment>
    <comment ref="G72" authorId="0" shapeId="0" xr:uid="{00000000-0006-0000-0200-000032000000}">
      <text>
        <r>
          <rPr>
            <sz val="7"/>
            <color indexed="81"/>
            <rFont val="Arial"/>
            <family val="2"/>
          </rPr>
          <t>Indicate Unit Price</t>
        </r>
      </text>
    </comment>
    <comment ref="A73" authorId="0" shapeId="0" xr:uid="{00000000-0006-0000-0200-000033000000}">
      <text>
        <r>
          <rPr>
            <sz val="7"/>
            <color indexed="81"/>
            <rFont val="Arial"/>
            <family val="2"/>
          </rPr>
          <t>Add add'l item related to Median</t>
        </r>
      </text>
    </comment>
    <comment ref="G73" authorId="0" shapeId="0" xr:uid="{00000000-0006-0000-0200-000034000000}">
      <text>
        <r>
          <rPr>
            <sz val="7"/>
            <color indexed="81"/>
            <rFont val="Arial"/>
            <family val="2"/>
          </rPr>
          <t>Indicate Unit Price</t>
        </r>
      </text>
    </comment>
    <comment ref="A74" authorId="0" shapeId="0" xr:uid="{00000000-0006-0000-0200-000035000000}">
      <text>
        <r>
          <rPr>
            <sz val="7"/>
            <color indexed="81"/>
            <rFont val="Arial"/>
            <family val="2"/>
          </rPr>
          <t>Add add'l item related to Median</t>
        </r>
      </text>
    </comment>
    <comment ref="G74" authorId="0" shapeId="0" xr:uid="{00000000-0006-0000-0200-000036000000}">
      <text>
        <r>
          <rPr>
            <sz val="7"/>
            <color indexed="81"/>
            <rFont val="Arial"/>
            <family val="2"/>
          </rPr>
          <t>Indicate Unit Price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Rene Martinez</author>
  </authors>
  <commentList>
    <comment ref="A13" authorId="0" shapeId="0" xr:uid="{00000000-0006-0000-0300-000001000000}">
      <text>
        <r>
          <rPr>
            <sz val="7"/>
            <color indexed="81"/>
            <rFont val="Arial"/>
            <family val="2"/>
          </rPr>
          <t>Add add'l item related to Misc</t>
        </r>
      </text>
    </comment>
    <comment ref="G13" authorId="0" shapeId="0" xr:uid="{00000000-0006-0000-0300-000002000000}">
      <text>
        <r>
          <rPr>
            <sz val="7"/>
            <color indexed="81"/>
            <rFont val="Arial"/>
            <family val="2"/>
          </rPr>
          <t>Indicate Unit Price</t>
        </r>
      </text>
    </comment>
    <comment ref="A14" authorId="0" shapeId="0" xr:uid="{00000000-0006-0000-0300-000003000000}">
      <text>
        <r>
          <rPr>
            <sz val="7"/>
            <color indexed="81"/>
            <rFont val="Arial"/>
            <family val="2"/>
          </rPr>
          <t>Add add'l item related to Misc</t>
        </r>
      </text>
    </comment>
    <comment ref="G14" authorId="0" shapeId="0" xr:uid="{00000000-0006-0000-0300-000004000000}">
      <text>
        <r>
          <rPr>
            <sz val="7"/>
            <color indexed="81"/>
            <rFont val="Arial"/>
            <family val="2"/>
          </rPr>
          <t>Indicate Unit Price</t>
        </r>
      </text>
    </comment>
    <comment ref="A15" authorId="0" shapeId="0" xr:uid="{00000000-0006-0000-0300-000005000000}">
      <text>
        <r>
          <rPr>
            <sz val="7"/>
            <color indexed="81"/>
            <rFont val="Arial"/>
            <family val="2"/>
          </rPr>
          <t>Add add'l item related to Misc</t>
        </r>
      </text>
    </comment>
    <comment ref="G15" authorId="0" shapeId="0" xr:uid="{00000000-0006-0000-0300-000006000000}">
      <text>
        <r>
          <rPr>
            <sz val="7"/>
            <color indexed="81"/>
            <rFont val="Arial"/>
            <family val="2"/>
          </rPr>
          <t>Indicate Unit Price</t>
        </r>
      </text>
    </comment>
    <comment ref="A16" authorId="0" shapeId="0" xr:uid="{00000000-0006-0000-0300-000007000000}">
      <text>
        <r>
          <rPr>
            <sz val="7"/>
            <color indexed="81"/>
            <rFont val="Arial"/>
            <family val="2"/>
          </rPr>
          <t>Add add'l item related to Misc</t>
        </r>
      </text>
    </comment>
    <comment ref="G16" authorId="0" shapeId="0" xr:uid="{00000000-0006-0000-0300-000008000000}">
      <text>
        <r>
          <rPr>
            <sz val="7"/>
            <color indexed="81"/>
            <rFont val="Arial"/>
            <family val="2"/>
          </rPr>
          <t>Indicate Unit Price</t>
        </r>
      </text>
    </comment>
    <comment ref="A17" authorId="0" shapeId="0" xr:uid="{00000000-0006-0000-0300-000009000000}">
      <text>
        <r>
          <rPr>
            <sz val="7"/>
            <color indexed="81"/>
            <rFont val="Arial"/>
            <family val="2"/>
          </rPr>
          <t>Add add'l item related to Misc</t>
        </r>
      </text>
    </comment>
    <comment ref="G17" authorId="0" shapeId="0" xr:uid="{00000000-0006-0000-0300-00000A000000}">
      <text>
        <r>
          <rPr>
            <sz val="7"/>
            <color indexed="81"/>
            <rFont val="Arial"/>
            <family val="2"/>
          </rPr>
          <t>Indicate Unit Price</t>
        </r>
      </text>
    </comment>
    <comment ref="A18" authorId="0" shapeId="0" xr:uid="{00000000-0006-0000-0300-00000B000000}">
      <text>
        <r>
          <rPr>
            <sz val="7"/>
            <color indexed="81"/>
            <rFont val="Arial"/>
            <family val="2"/>
          </rPr>
          <t>Add add'l item related to Misc</t>
        </r>
      </text>
    </comment>
    <comment ref="G18" authorId="0" shapeId="0" xr:uid="{00000000-0006-0000-0300-00000C000000}">
      <text>
        <r>
          <rPr>
            <sz val="7"/>
            <color indexed="81"/>
            <rFont val="Arial"/>
            <family val="2"/>
          </rPr>
          <t>Indicate Unit Price</t>
        </r>
      </text>
    </comment>
    <comment ref="A19" authorId="0" shapeId="0" xr:uid="{00000000-0006-0000-0300-00000D000000}">
      <text>
        <r>
          <rPr>
            <sz val="7"/>
            <color indexed="81"/>
            <rFont val="Arial"/>
            <family val="2"/>
          </rPr>
          <t>Add add'l item related to Misc</t>
        </r>
      </text>
    </comment>
    <comment ref="G19" authorId="0" shapeId="0" xr:uid="{00000000-0006-0000-0300-00000E000000}">
      <text>
        <r>
          <rPr>
            <sz val="7"/>
            <color indexed="81"/>
            <rFont val="Arial"/>
            <family val="2"/>
          </rPr>
          <t>Indicate Unit Price</t>
        </r>
      </text>
    </comment>
    <comment ref="A20" authorId="0" shapeId="0" xr:uid="{00000000-0006-0000-0300-00000F000000}">
      <text>
        <r>
          <rPr>
            <sz val="7"/>
            <color indexed="81"/>
            <rFont val="Arial"/>
            <family val="2"/>
          </rPr>
          <t>Add add'l item related to Misc</t>
        </r>
      </text>
    </comment>
    <comment ref="G20" authorId="0" shapeId="0" xr:uid="{00000000-0006-0000-0300-000010000000}">
      <text>
        <r>
          <rPr>
            <sz val="7"/>
            <color indexed="81"/>
            <rFont val="Arial"/>
            <family val="2"/>
          </rPr>
          <t>Indicate Unit Price</t>
        </r>
      </text>
    </comment>
    <comment ref="A21" authorId="0" shapeId="0" xr:uid="{00000000-0006-0000-0300-000011000000}">
      <text>
        <r>
          <rPr>
            <sz val="7"/>
            <color indexed="81"/>
            <rFont val="Arial"/>
            <family val="2"/>
          </rPr>
          <t>Add add'l item related to Misc</t>
        </r>
      </text>
    </comment>
    <comment ref="G21" authorId="0" shapeId="0" xr:uid="{00000000-0006-0000-0300-000012000000}">
      <text>
        <r>
          <rPr>
            <sz val="7"/>
            <color indexed="81"/>
            <rFont val="Arial"/>
            <family val="2"/>
          </rPr>
          <t>Indicate Unit Price</t>
        </r>
      </text>
    </comment>
    <comment ref="A22" authorId="0" shapeId="0" xr:uid="{00000000-0006-0000-0300-000013000000}">
      <text>
        <r>
          <rPr>
            <sz val="7"/>
            <color indexed="81"/>
            <rFont val="Arial"/>
            <family val="2"/>
          </rPr>
          <t>Add add'l item related to Misc</t>
        </r>
      </text>
    </comment>
    <comment ref="G22" authorId="0" shapeId="0" xr:uid="{00000000-0006-0000-0300-000014000000}">
      <text>
        <r>
          <rPr>
            <sz val="7"/>
            <color indexed="81"/>
            <rFont val="Arial"/>
            <family val="2"/>
          </rPr>
          <t>Indicate Unit Price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Rene Martinez</author>
  </authors>
  <commentList>
    <comment ref="A28" authorId="0" shapeId="0" xr:uid="{00000000-0006-0000-0400-000001000000}">
      <text>
        <r>
          <rPr>
            <sz val="7"/>
            <color indexed="81"/>
            <rFont val="Arial"/>
            <family val="2"/>
          </rPr>
          <t>Add add'l item related to Striping</t>
        </r>
      </text>
    </comment>
    <comment ref="G28" authorId="0" shapeId="0" xr:uid="{00000000-0006-0000-0400-000002000000}">
      <text>
        <r>
          <rPr>
            <sz val="7"/>
            <color indexed="81"/>
            <rFont val="Arial"/>
            <family val="2"/>
          </rPr>
          <t>Indicate Unit Price</t>
        </r>
      </text>
    </comment>
    <comment ref="A29" authorId="0" shapeId="0" xr:uid="{00000000-0006-0000-0400-000003000000}">
      <text>
        <r>
          <rPr>
            <sz val="7"/>
            <color indexed="81"/>
            <rFont val="Arial"/>
            <family val="2"/>
          </rPr>
          <t>Add add'l item related to Striping</t>
        </r>
      </text>
    </comment>
    <comment ref="G29" authorId="0" shapeId="0" xr:uid="{00000000-0006-0000-0400-000004000000}">
      <text>
        <r>
          <rPr>
            <sz val="7"/>
            <color indexed="81"/>
            <rFont val="Arial"/>
            <family val="2"/>
          </rPr>
          <t>Indicate Unit Price</t>
        </r>
      </text>
    </comment>
    <comment ref="A43" authorId="0" shapeId="0" xr:uid="{00000000-0006-0000-0400-000005000000}">
      <text>
        <r>
          <rPr>
            <sz val="7"/>
            <color indexed="81"/>
            <rFont val="Arial"/>
            <family val="2"/>
          </rPr>
          <t>Add add'l item related to Signs</t>
        </r>
      </text>
    </comment>
    <comment ref="G43" authorId="0" shapeId="0" xr:uid="{00000000-0006-0000-0400-000006000000}">
      <text>
        <r>
          <rPr>
            <sz val="7"/>
            <color indexed="81"/>
            <rFont val="Arial"/>
            <family val="2"/>
          </rPr>
          <t>Indicate Unit Price</t>
        </r>
      </text>
    </comment>
    <comment ref="A44" authorId="0" shapeId="0" xr:uid="{00000000-0006-0000-0400-000007000000}">
      <text>
        <r>
          <rPr>
            <sz val="7"/>
            <color indexed="81"/>
            <rFont val="Arial"/>
            <family val="2"/>
          </rPr>
          <t>Add add'l item related to Signs</t>
        </r>
      </text>
    </comment>
    <comment ref="G44" authorId="0" shapeId="0" xr:uid="{00000000-0006-0000-0400-000008000000}">
      <text>
        <r>
          <rPr>
            <sz val="7"/>
            <color indexed="81"/>
            <rFont val="Arial"/>
            <family val="2"/>
          </rPr>
          <t>Indicate Unit Price</t>
        </r>
      </text>
    </comment>
    <comment ref="E47" authorId="0" shapeId="0" xr:uid="{00000000-0006-0000-0400-000009000000}">
      <text>
        <r>
          <rPr>
            <sz val="7"/>
            <color indexed="81"/>
            <rFont val="Arial"/>
            <family val="2"/>
          </rPr>
          <t>If traffic control is required type a "1" in this cell.</t>
        </r>
      </text>
    </comment>
    <comment ref="E48" authorId="0" shapeId="0" xr:uid="{00000000-0006-0000-0400-00000A000000}">
      <text>
        <r>
          <rPr>
            <sz val="7"/>
            <color indexed="81"/>
            <rFont val="Arial"/>
            <family val="2"/>
          </rPr>
          <t>If traffic control is required type a "1" in this cell.</t>
        </r>
      </text>
    </comment>
    <comment ref="E49" authorId="0" shapeId="0" xr:uid="{00000000-0006-0000-0400-00000B000000}">
      <text>
        <r>
          <rPr>
            <sz val="7"/>
            <color indexed="81"/>
            <rFont val="Arial"/>
            <family val="2"/>
          </rPr>
          <t>If traffic control is required type a "1" in this cell.</t>
        </r>
      </text>
    </comment>
    <comment ref="A53" authorId="0" shapeId="0" xr:uid="{00000000-0006-0000-0400-00000C000000}">
      <text>
        <r>
          <rPr>
            <sz val="7"/>
            <color indexed="81"/>
            <rFont val="Arial"/>
            <family val="2"/>
          </rPr>
          <t>Add add'l item related to Misc.</t>
        </r>
      </text>
    </comment>
    <comment ref="G53" authorId="0" shapeId="0" xr:uid="{00000000-0006-0000-0400-00000D000000}">
      <text>
        <r>
          <rPr>
            <sz val="7"/>
            <color indexed="81"/>
            <rFont val="Arial"/>
            <family val="2"/>
          </rPr>
          <t>Indicate Unit Price</t>
        </r>
      </text>
    </comment>
    <comment ref="A54" authorId="0" shapeId="0" xr:uid="{00000000-0006-0000-0400-00000E000000}">
      <text>
        <r>
          <rPr>
            <sz val="7"/>
            <color indexed="81"/>
            <rFont val="Arial"/>
            <family val="2"/>
          </rPr>
          <t>Add add'l item related to Misc.</t>
        </r>
      </text>
    </comment>
    <comment ref="G54" authorId="0" shapeId="0" xr:uid="{00000000-0006-0000-0400-00000F000000}">
      <text>
        <r>
          <rPr>
            <sz val="7"/>
            <color indexed="81"/>
            <rFont val="Arial"/>
            <family val="2"/>
          </rPr>
          <t>Indicate Unit Price</t>
        </r>
      </text>
    </comment>
    <comment ref="A72" authorId="0" shapeId="0" xr:uid="{00000000-0006-0000-0400-000010000000}">
      <text>
        <r>
          <rPr>
            <sz val="7"/>
            <color indexed="81"/>
            <rFont val="Arial"/>
            <family val="2"/>
          </rPr>
          <t>Add add'l item related to Signals</t>
        </r>
      </text>
    </comment>
    <comment ref="G72" authorId="0" shapeId="0" xr:uid="{00000000-0006-0000-0400-000011000000}">
      <text>
        <r>
          <rPr>
            <sz val="7"/>
            <color indexed="81"/>
            <rFont val="Arial"/>
            <family val="2"/>
          </rPr>
          <t>Indicate Unit Price</t>
        </r>
      </text>
    </comment>
    <comment ref="A73" authorId="0" shapeId="0" xr:uid="{00000000-0006-0000-0400-000012000000}">
      <text>
        <r>
          <rPr>
            <sz val="7"/>
            <color indexed="81"/>
            <rFont val="Arial"/>
            <family val="2"/>
          </rPr>
          <t>Add add'l item related to Signals</t>
        </r>
      </text>
    </comment>
    <comment ref="G73" authorId="0" shapeId="0" xr:uid="{00000000-0006-0000-0400-000013000000}">
      <text>
        <r>
          <rPr>
            <sz val="7"/>
            <color indexed="81"/>
            <rFont val="Arial"/>
            <family val="2"/>
          </rPr>
          <t>Indicate Unit Price</t>
        </r>
      </text>
    </comment>
    <comment ref="A74" authorId="0" shapeId="0" xr:uid="{00000000-0006-0000-0400-000014000000}">
      <text>
        <r>
          <rPr>
            <sz val="7"/>
            <color indexed="81"/>
            <rFont val="Arial"/>
            <family val="2"/>
          </rPr>
          <t>Add add'l item related to Signals</t>
        </r>
      </text>
    </comment>
    <comment ref="G74" authorId="0" shapeId="0" xr:uid="{00000000-0006-0000-0400-000015000000}">
      <text>
        <r>
          <rPr>
            <sz val="7"/>
            <color indexed="81"/>
            <rFont val="Arial"/>
            <family val="2"/>
          </rPr>
          <t>Indicate Unit Price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Rene Martinez</author>
  </authors>
  <commentList>
    <comment ref="A25" authorId="0" shapeId="0" xr:uid="{00000000-0006-0000-0500-000001000000}">
      <text>
        <r>
          <rPr>
            <sz val="7"/>
            <color indexed="81"/>
            <rFont val="Arial"/>
            <family val="2"/>
          </rPr>
          <t>Add add'l item related to S.D. Pipe</t>
        </r>
      </text>
    </comment>
    <comment ref="G25" authorId="0" shapeId="0" xr:uid="{00000000-0006-0000-0500-000002000000}">
      <text>
        <r>
          <rPr>
            <sz val="7"/>
            <color indexed="81"/>
            <rFont val="Arial"/>
            <family val="2"/>
          </rPr>
          <t>Indicate Unit Price</t>
        </r>
      </text>
    </comment>
    <comment ref="A26" authorId="0" shapeId="0" xr:uid="{00000000-0006-0000-0500-000003000000}">
      <text>
        <r>
          <rPr>
            <sz val="7"/>
            <color indexed="81"/>
            <rFont val="Arial"/>
            <family val="2"/>
          </rPr>
          <t>Add add'l item related to S.D. Pipe</t>
        </r>
      </text>
    </comment>
    <comment ref="G26" authorId="0" shapeId="0" xr:uid="{00000000-0006-0000-0500-000004000000}">
      <text>
        <r>
          <rPr>
            <sz val="7"/>
            <color indexed="81"/>
            <rFont val="Arial"/>
            <family val="2"/>
          </rPr>
          <t>Indicate Unit Price</t>
        </r>
      </text>
    </comment>
    <comment ref="A27" authorId="0" shapeId="0" xr:uid="{00000000-0006-0000-0500-000005000000}">
      <text>
        <r>
          <rPr>
            <sz val="7"/>
            <color indexed="81"/>
            <rFont val="Arial"/>
            <family val="2"/>
          </rPr>
          <t>Add add'l item related to S.D. Pipe</t>
        </r>
      </text>
    </comment>
    <comment ref="G27" authorId="0" shapeId="0" xr:uid="{00000000-0006-0000-0500-000006000000}">
      <text>
        <r>
          <rPr>
            <sz val="7"/>
            <color indexed="81"/>
            <rFont val="Arial"/>
            <family val="2"/>
          </rPr>
          <t>Indicate Unit Price</t>
        </r>
      </text>
    </comment>
    <comment ref="A28" authorId="0" shapeId="0" xr:uid="{00000000-0006-0000-0500-000007000000}">
      <text>
        <r>
          <rPr>
            <sz val="7"/>
            <color indexed="81"/>
            <rFont val="Arial"/>
            <family val="2"/>
          </rPr>
          <t>Add add'l item related to S.D. Pipe</t>
        </r>
      </text>
    </comment>
    <comment ref="G28" authorId="0" shapeId="0" xr:uid="{00000000-0006-0000-0500-000008000000}">
      <text>
        <r>
          <rPr>
            <sz val="7"/>
            <color indexed="81"/>
            <rFont val="Arial"/>
            <family val="2"/>
          </rPr>
          <t>Indicate Unit Price</t>
        </r>
      </text>
    </comment>
    <comment ref="A29" authorId="0" shapeId="0" xr:uid="{00000000-0006-0000-0500-000009000000}">
      <text>
        <r>
          <rPr>
            <sz val="7"/>
            <color indexed="81"/>
            <rFont val="Arial"/>
            <family val="2"/>
          </rPr>
          <t>Add add'l item related to S.D. Pipe</t>
        </r>
      </text>
    </comment>
    <comment ref="G29" authorId="0" shapeId="0" xr:uid="{00000000-0006-0000-0500-00000A000000}">
      <text>
        <r>
          <rPr>
            <sz val="7"/>
            <color indexed="81"/>
            <rFont val="Arial"/>
            <family val="2"/>
          </rPr>
          <t>Indicate Unit Price</t>
        </r>
      </text>
    </comment>
    <comment ref="A30" authorId="0" shapeId="0" xr:uid="{00000000-0006-0000-0500-00000B000000}">
      <text>
        <r>
          <rPr>
            <sz val="7"/>
            <color indexed="81"/>
            <rFont val="Arial"/>
            <family val="2"/>
          </rPr>
          <t>Add add'l item related to S.D. Pipe</t>
        </r>
      </text>
    </comment>
    <comment ref="G30" authorId="0" shapeId="0" xr:uid="{00000000-0006-0000-0500-00000C000000}">
      <text>
        <r>
          <rPr>
            <sz val="7"/>
            <color indexed="81"/>
            <rFont val="Arial"/>
            <family val="2"/>
          </rPr>
          <t>Indicate Unit Price</t>
        </r>
      </text>
    </comment>
    <comment ref="A39" authorId="0" shapeId="0" xr:uid="{00000000-0006-0000-0500-00000D000000}">
      <text>
        <r>
          <rPr>
            <sz val="7"/>
            <color indexed="81"/>
            <rFont val="Arial"/>
            <family val="2"/>
          </rPr>
          <t>Add add'l item related to S.D. Manholes</t>
        </r>
      </text>
    </comment>
    <comment ref="G39" authorId="0" shapeId="0" xr:uid="{00000000-0006-0000-0500-00000E000000}">
      <text>
        <r>
          <rPr>
            <sz val="7"/>
            <color indexed="81"/>
            <rFont val="Arial"/>
            <family val="2"/>
          </rPr>
          <t>Indicate Unit Price</t>
        </r>
      </text>
    </comment>
    <comment ref="A40" authorId="0" shapeId="0" xr:uid="{00000000-0006-0000-0500-00000F000000}">
      <text>
        <r>
          <rPr>
            <sz val="7"/>
            <color indexed="81"/>
            <rFont val="Arial"/>
            <family val="2"/>
          </rPr>
          <t>Add add'l item related to S.D. Manholes</t>
        </r>
      </text>
    </comment>
    <comment ref="G40" authorId="0" shapeId="0" xr:uid="{00000000-0006-0000-0500-000010000000}">
      <text>
        <r>
          <rPr>
            <sz val="7"/>
            <color indexed="81"/>
            <rFont val="Arial"/>
            <family val="2"/>
          </rPr>
          <t>Indicate Unit Price</t>
        </r>
      </text>
    </comment>
    <comment ref="A41" authorId="0" shapeId="0" xr:uid="{00000000-0006-0000-0500-000011000000}">
      <text>
        <r>
          <rPr>
            <sz val="7"/>
            <color indexed="81"/>
            <rFont val="Arial"/>
            <family val="2"/>
          </rPr>
          <t>Add add'l item related to S.D. Manholes</t>
        </r>
      </text>
    </comment>
    <comment ref="G41" authorId="0" shapeId="0" xr:uid="{00000000-0006-0000-0500-000012000000}">
      <text>
        <r>
          <rPr>
            <sz val="7"/>
            <color indexed="81"/>
            <rFont val="Arial"/>
            <family val="2"/>
          </rPr>
          <t>Indicate Unit Price</t>
        </r>
      </text>
    </comment>
    <comment ref="A42" authorId="0" shapeId="0" xr:uid="{00000000-0006-0000-0500-000013000000}">
      <text>
        <r>
          <rPr>
            <sz val="7"/>
            <color indexed="81"/>
            <rFont val="Arial"/>
            <family val="2"/>
          </rPr>
          <t>Add add'l item related to S.D. Manholes</t>
        </r>
      </text>
    </comment>
    <comment ref="G42" authorId="0" shapeId="0" xr:uid="{00000000-0006-0000-0500-000014000000}">
      <text>
        <r>
          <rPr>
            <sz val="7"/>
            <color indexed="81"/>
            <rFont val="Arial"/>
            <family val="2"/>
          </rPr>
          <t>Indicate Unit Price</t>
        </r>
      </text>
    </comment>
    <comment ref="A43" authorId="0" shapeId="0" xr:uid="{00000000-0006-0000-0500-000015000000}">
      <text>
        <r>
          <rPr>
            <sz val="7"/>
            <color indexed="81"/>
            <rFont val="Arial"/>
            <family val="2"/>
          </rPr>
          <t>Add add'l item related to S.D. Manholes</t>
        </r>
      </text>
    </comment>
    <comment ref="G43" authorId="0" shapeId="0" xr:uid="{00000000-0006-0000-0500-000016000000}">
      <text>
        <r>
          <rPr>
            <sz val="7"/>
            <color indexed="81"/>
            <rFont val="Arial"/>
            <family val="2"/>
          </rPr>
          <t>Indicate Unit Price</t>
        </r>
      </text>
    </comment>
    <comment ref="A44" authorId="0" shapeId="0" xr:uid="{00000000-0006-0000-0500-000017000000}">
      <text>
        <r>
          <rPr>
            <sz val="7"/>
            <color indexed="81"/>
            <rFont val="Arial"/>
            <family val="2"/>
          </rPr>
          <t>Add add'l item related to S.D. Manholes</t>
        </r>
      </text>
    </comment>
    <comment ref="G44" authorId="0" shapeId="0" xr:uid="{00000000-0006-0000-0500-000018000000}">
      <text>
        <r>
          <rPr>
            <sz val="7"/>
            <color indexed="81"/>
            <rFont val="Arial"/>
            <family val="2"/>
          </rPr>
          <t>Indicate Unit Price</t>
        </r>
      </text>
    </comment>
    <comment ref="A58" authorId="0" shapeId="0" xr:uid="{00000000-0006-0000-0500-000019000000}">
      <text>
        <r>
          <rPr>
            <sz val="7"/>
            <color indexed="81"/>
            <rFont val="Arial"/>
            <family val="2"/>
          </rPr>
          <t>Add add'l item related to S.D. Catch Basins</t>
        </r>
      </text>
    </comment>
    <comment ref="G58" authorId="0" shapeId="0" xr:uid="{00000000-0006-0000-0500-00001A000000}">
      <text>
        <r>
          <rPr>
            <sz val="7"/>
            <color indexed="81"/>
            <rFont val="Arial"/>
            <family val="2"/>
          </rPr>
          <t>Indicate Unit Price</t>
        </r>
      </text>
    </comment>
    <comment ref="A59" authorId="0" shapeId="0" xr:uid="{00000000-0006-0000-0500-00001B000000}">
      <text>
        <r>
          <rPr>
            <sz val="7"/>
            <color indexed="81"/>
            <rFont val="Arial"/>
            <family val="2"/>
          </rPr>
          <t>Add add'l item related to S.D. Catch Basins</t>
        </r>
      </text>
    </comment>
    <comment ref="G59" authorId="0" shapeId="0" xr:uid="{00000000-0006-0000-0500-00001C000000}">
      <text>
        <r>
          <rPr>
            <sz val="7"/>
            <color indexed="81"/>
            <rFont val="Arial"/>
            <family val="2"/>
          </rPr>
          <t>Indicate Unit Price</t>
        </r>
      </text>
    </comment>
    <comment ref="A60" authorId="0" shapeId="0" xr:uid="{00000000-0006-0000-0500-00001D000000}">
      <text>
        <r>
          <rPr>
            <sz val="7"/>
            <color indexed="81"/>
            <rFont val="Arial"/>
            <family val="2"/>
          </rPr>
          <t>Add add'l item related to S.D. Catch Basins</t>
        </r>
      </text>
    </comment>
    <comment ref="G60" authorId="0" shapeId="0" xr:uid="{00000000-0006-0000-0500-00001E000000}">
      <text>
        <r>
          <rPr>
            <sz val="7"/>
            <color indexed="81"/>
            <rFont val="Arial"/>
            <family val="2"/>
          </rPr>
          <t>Indicate Unit Price</t>
        </r>
      </text>
    </comment>
    <comment ref="A61" authorId="0" shapeId="0" xr:uid="{00000000-0006-0000-0500-00001F000000}">
      <text>
        <r>
          <rPr>
            <sz val="7"/>
            <color indexed="81"/>
            <rFont val="Arial"/>
            <family val="2"/>
          </rPr>
          <t>Add add'l item related to S.D. Catch Basins</t>
        </r>
      </text>
    </comment>
    <comment ref="G61" authorId="0" shapeId="0" xr:uid="{00000000-0006-0000-0500-000020000000}">
      <text>
        <r>
          <rPr>
            <sz val="7"/>
            <color indexed="81"/>
            <rFont val="Arial"/>
            <family val="2"/>
          </rPr>
          <t>Indicate Unit Price</t>
        </r>
      </text>
    </comment>
    <comment ref="A62" authorId="0" shapeId="0" xr:uid="{00000000-0006-0000-0500-000021000000}">
      <text>
        <r>
          <rPr>
            <sz val="7"/>
            <color indexed="81"/>
            <rFont val="Arial"/>
            <family val="2"/>
          </rPr>
          <t>Add add'l item related to S.D. Catch Basins</t>
        </r>
      </text>
    </comment>
    <comment ref="G62" authorId="0" shapeId="0" xr:uid="{00000000-0006-0000-0500-000022000000}">
      <text>
        <r>
          <rPr>
            <sz val="7"/>
            <color indexed="81"/>
            <rFont val="Arial"/>
            <family val="2"/>
          </rPr>
          <t>Indicate Unit Price</t>
        </r>
      </text>
    </comment>
    <comment ref="A63" authorId="0" shapeId="0" xr:uid="{00000000-0006-0000-0500-000023000000}">
      <text>
        <r>
          <rPr>
            <sz val="7"/>
            <color indexed="81"/>
            <rFont val="Arial"/>
            <family val="2"/>
          </rPr>
          <t>Add add'l item related to S.D. Catch Basins</t>
        </r>
      </text>
    </comment>
    <comment ref="G63" authorId="0" shapeId="0" xr:uid="{00000000-0006-0000-0500-000024000000}">
      <text>
        <r>
          <rPr>
            <sz val="7"/>
            <color indexed="81"/>
            <rFont val="Arial"/>
            <family val="2"/>
          </rPr>
          <t>Indicate Unit Price</t>
        </r>
      </text>
    </comment>
    <comment ref="A72" authorId="0" shapeId="0" xr:uid="{00000000-0006-0000-0500-000025000000}">
      <text>
        <r>
          <rPr>
            <sz val="7"/>
            <color indexed="81"/>
            <rFont val="Arial"/>
            <family val="2"/>
          </rPr>
          <t>Add add'l item related to S.D. Drains</t>
        </r>
      </text>
    </comment>
    <comment ref="G72" authorId="0" shapeId="0" xr:uid="{00000000-0006-0000-0500-000026000000}">
      <text>
        <r>
          <rPr>
            <sz val="7"/>
            <color indexed="81"/>
            <rFont val="Arial"/>
            <family val="2"/>
          </rPr>
          <t>Indicate Unit Price</t>
        </r>
      </text>
    </comment>
    <comment ref="A73" authorId="0" shapeId="0" xr:uid="{00000000-0006-0000-0500-000027000000}">
      <text>
        <r>
          <rPr>
            <sz val="7"/>
            <color indexed="81"/>
            <rFont val="Arial"/>
            <family val="2"/>
          </rPr>
          <t>Add add'l item related to S.D. Drains</t>
        </r>
      </text>
    </comment>
    <comment ref="G73" authorId="0" shapeId="0" xr:uid="{00000000-0006-0000-0500-000028000000}">
      <text>
        <r>
          <rPr>
            <sz val="7"/>
            <color indexed="81"/>
            <rFont val="Arial"/>
            <family val="2"/>
          </rPr>
          <t>Indicate Unit Price</t>
        </r>
      </text>
    </comment>
    <comment ref="A74" authorId="0" shapeId="0" xr:uid="{00000000-0006-0000-0500-000029000000}">
      <text>
        <r>
          <rPr>
            <sz val="7"/>
            <color indexed="81"/>
            <rFont val="Arial"/>
            <family val="2"/>
          </rPr>
          <t>Add add'l item related to S.D. Drains</t>
        </r>
      </text>
    </comment>
    <comment ref="G74" authorId="0" shapeId="0" xr:uid="{00000000-0006-0000-0500-00002A000000}">
      <text>
        <r>
          <rPr>
            <sz val="7"/>
            <color indexed="81"/>
            <rFont val="Arial"/>
            <family val="2"/>
          </rPr>
          <t>Indicate Unit Price</t>
        </r>
      </text>
    </comment>
    <comment ref="A75" authorId="0" shapeId="0" xr:uid="{00000000-0006-0000-0500-00002B000000}">
      <text>
        <r>
          <rPr>
            <sz val="7"/>
            <color indexed="81"/>
            <rFont val="Arial"/>
            <family val="2"/>
          </rPr>
          <t>Add add'l item related to S.D. Drains</t>
        </r>
      </text>
    </comment>
    <comment ref="G75" authorId="0" shapeId="0" xr:uid="{00000000-0006-0000-0500-00002C000000}">
      <text>
        <r>
          <rPr>
            <sz val="7"/>
            <color indexed="81"/>
            <rFont val="Arial"/>
            <family val="2"/>
          </rPr>
          <t>Indicate Unit Price</t>
        </r>
      </text>
    </comment>
    <comment ref="A76" authorId="0" shapeId="0" xr:uid="{00000000-0006-0000-0500-00002D000000}">
      <text>
        <r>
          <rPr>
            <sz val="7"/>
            <color indexed="81"/>
            <rFont val="Arial"/>
            <family val="2"/>
          </rPr>
          <t>Add add'l item related to S.D. Drains</t>
        </r>
      </text>
    </comment>
    <comment ref="G76" authorId="0" shapeId="0" xr:uid="{00000000-0006-0000-0500-00002E000000}">
      <text>
        <r>
          <rPr>
            <sz val="7"/>
            <color indexed="81"/>
            <rFont val="Arial"/>
            <family val="2"/>
          </rPr>
          <t>Indicate Unit Price</t>
        </r>
      </text>
    </comment>
    <comment ref="A77" authorId="0" shapeId="0" xr:uid="{00000000-0006-0000-0500-00002F000000}">
      <text>
        <r>
          <rPr>
            <sz val="7"/>
            <color indexed="81"/>
            <rFont val="Arial"/>
            <family val="2"/>
          </rPr>
          <t>Add add'l item related to S.D. Drains</t>
        </r>
      </text>
    </comment>
    <comment ref="G77" authorId="0" shapeId="0" xr:uid="{00000000-0006-0000-0500-000030000000}">
      <text>
        <r>
          <rPr>
            <sz val="7"/>
            <color indexed="81"/>
            <rFont val="Arial"/>
            <family val="2"/>
          </rPr>
          <t>Indicate Unit Price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Rene Martinez</author>
  </authors>
  <commentList>
    <comment ref="A24" authorId="0" shapeId="0" xr:uid="{00000000-0006-0000-0600-000001000000}">
      <text>
        <r>
          <rPr>
            <sz val="7"/>
            <color indexed="81"/>
            <rFont val="Arial"/>
            <family val="2"/>
          </rPr>
          <t>Add add'l item related to S.D. Structures</t>
        </r>
      </text>
    </comment>
    <comment ref="G24" authorId="0" shapeId="0" xr:uid="{00000000-0006-0000-0600-000002000000}">
      <text>
        <r>
          <rPr>
            <sz val="7"/>
            <color indexed="81"/>
            <rFont val="Arial"/>
            <family val="2"/>
          </rPr>
          <t>Indicate Unit Price</t>
        </r>
      </text>
    </comment>
    <comment ref="A25" authorId="0" shapeId="0" xr:uid="{00000000-0006-0000-0600-000003000000}">
      <text>
        <r>
          <rPr>
            <sz val="7"/>
            <color indexed="81"/>
            <rFont val="Arial"/>
            <family val="2"/>
          </rPr>
          <t>Add add'l item related to S.D. Structures</t>
        </r>
      </text>
    </comment>
    <comment ref="G25" authorId="0" shapeId="0" xr:uid="{00000000-0006-0000-0600-000004000000}">
      <text>
        <r>
          <rPr>
            <sz val="7"/>
            <color indexed="81"/>
            <rFont val="Arial"/>
            <family val="2"/>
          </rPr>
          <t>Indicate Unit Price</t>
        </r>
      </text>
    </comment>
    <comment ref="A26" authorId="0" shapeId="0" xr:uid="{00000000-0006-0000-0600-000005000000}">
      <text>
        <r>
          <rPr>
            <sz val="7"/>
            <color indexed="81"/>
            <rFont val="Arial"/>
            <family val="2"/>
          </rPr>
          <t>Add add'l item related to S.D. Structures</t>
        </r>
      </text>
    </comment>
    <comment ref="G26" authorId="0" shapeId="0" xr:uid="{00000000-0006-0000-0600-000006000000}">
      <text>
        <r>
          <rPr>
            <sz val="7"/>
            <color indexed="81"/>
            <rFont val="Arial"/>
            <family val="2"/>
          </rPr>
          <t>Indicate Unit Price</t>
        </r>
      </text>
    </comment>
    <comment ref="A27" authorId="0" shapeId="0" xr:uid="{00000000-0006-0000-0600-000007000000}">
      <text>
        <r>
          <rPr>
            <sz val="7"/>
            <color indexed="81"/>
            <rFont val="Arial"/>
            <family val="2"/>
          </rPr>
          <t>Add add'l item related to S.D. Structures</t>
        </r>
      </text>
    </comment>
    <comment ref="G27" authorId="0" shapeId="0" xr:uid="{00000000-0006-0000-0600-000008000000}">
      <text>
        <r>
          <rPr>
            <sz val="7"/>
            <color indexed="81"/>
            <rFont val="Arial"/>
            <family val="2"/>
          </rPr>
          <t>Indicate Unit Price</t>
        </r>
      </text>
    </comment>
    <comment ref="A28" authorId="0" shapeId="0" xr:uid="{00000000-0006-0000-0600-000009000000}">
      <text>
        <r>
          <rPr>
            <sz val="7"/>
            <color indexed="81"/>
            <rFont val="Arial"/>
            <family val="2"/>
          </rPr>
          <t>Add add'l item related to S.D. Structures</t>
        </r>
      </text>
    </comment>
    <comment ref="G28" authorId="0" shapeId="0" xr:uid="{00000000-0006-0000-0600-00000A000000}">
      <text>
        <r>
          <rPr>
            <sz val="7"/>
            <color indexed="81"/>
            <rFont val="Arial"/>
            <family val="2"/>
          </rPr>
          <t>Indicate Unit Price</t>
        </r>
      </text>
    </comment>
    <comment ref="A29" authorId="0" shapeId="0" xr:uid="{00000000-0006-0000-0600-00000B000000}">
      <text>
        <r>
          <rPr>
            <sz val="7"/>
            <color indexed="81"/>
            <rFont val="Arial"/>
            <family val="2"/>
          </rPr>
          <t>Add add'l item related to S.D. Structures</t>
        </r>
      </text>
    </comment>
    <comment ref="G29" authorId="0" shapeId="0" xr:uid="{00000000-0006-0000-0600-00000C000000}">
      <text>
        <r>
          <rPr>
            <sz val="7"/>
            <color indexed="81"/>
            <rFont val="Arial"/>
            <family val="2"/>
          </rPr>
          <t>Indicate Unit Price</t>
        </r>
      </text>
    </comment>
    <comment ref="A30" authorId="0" shapeId="0" xr:uid="{00000000-0006-0000-0600-00000D000000}">
      <text>
        <r>
          <rPr>
            <sz val="7"/>
            <color indexed="81"/>
            <rFont val="Arial"/>
            <family val="2"/>
          </rPr>
          <t>Add add'l item related to S.D. Structures</t>
        </r>
      </text>
    </comment>
    <comment ref="G30" authorId="0" shapeId="0" xr:uid="{00000000-0006-0000-0600-00000E000000}">
      <text>
        <r>
          <rPr>
            <sz val="7"/>
            <color indexed="81"/>
            <rFont val="Arial"/>
            <family val="2"/>
          </rPr>
          <t>Indicate Unit Price</t>
        </r>
      </text>
    </comment>
    <comment ref="A31" authorId="0" shapeId="0" xr:uid="{00000000-0006-0000-0600-00000F000000}">
      <text>
        <r>
          <rPr>
            <sz val="7"/>
            <color indexed="81"/>
            <rFont val="Arial"/>
            <family val="2"/>
          </rPr>
          <t>Add add'l item related to S.D. Structures</t>
        </r>
      </text>
    </comment>
    <comment ref="G31" authorId="0" shapeId="0" xr:uid="{00000000-0006-0000-0600-000010000000}">
      <text>
        <r>
          <rPr>
            <sz val="7"/>
            <color indexed="81"/>
            <rFont val="Arial"/>
            <family val="2"/>
          </rPr>
          <t>Indicate Unit Price</t>
        </r>
      </text>
    </comment>
    <comment ref="A32" authorId="0" shapeId="0" xr:uid="{00000000-0006-0000-0600-000011000000}">
      <text>
        <r>
          <rPr>
            <sz val="7"/>
            <color indexed="81"/>
            <rFont val="Arial"/>
            <family val="2"/>
          </rPr>
          <t>Add add'l item related to S.D. Structures</t>
        </r>
      </text>
    </comment>
    <comment ref="G32" authorId="0" shapeId="0" xr:uid="{00000000-0006-0000-0600-000012000000}">
      <text>
        <r>
          <rPr>
            <sz val="7"/>
            <color indexed="81"/>
            <rFont val="Arial"/>
            <family val="2"/>
          </rPr>
          <t>Indicate Unit Price</t>
        </r>
      </text>
    </comment>
    <comment ref="A33" authorId="0" shapeId="0" xr:uid="{00000000-0006-0000-0600-000013000000}">
      <text>
        <r>
          <rPr>
            <sz val="7"/>
            <color indexed="81"/>
            <rFont val="Arial"/>
            <family val="2"/>
          </rPr>
          <t>Add add'l item related to S.D. Structures</t>
        </r>
      </text>
    </comment>
    <comment ref="G33" authorId="0" shapeId="0" xr:uid="{00000000-0006-0000-0600-000014000000}">
      <text>
        <r>
          <rPr>
            <sz val="7"/>
            <color indexed="81"/>
            <rFont val="Arial"/>
            <family val="2"/>
          </rPr>
          <t>Indicate Unit Price</t>
        </r>
      </text>
    </comment>
    <comment ref="A40" authorId="0" shapeId="0" xr:uid="{00000000-0006-0000-0600-000015000000}">
      <text>
        <r>
          <rPr>
            <sz val="7"/>
            <color indexed="81"/>
            <rFont val="Arial"/>
            <family val="2"/>
          </rPr>
          <t>Add add'l item related to S.D. Miscellaneous</t>
        </r>
      </text>
    </comment>
    <comment ref="G40" authorId="0" shapeId="0" xr:uid="{00000000-0006-0000-0600-000016000000}">
      <text>
        <r>
          <rPr>
            <sz val="7"/>
            <color indexed="81"/>
            <rFont val="Arial"/>
            <family val="2"/>
          </rPr>
          <t>Indicate Unit Price</t>
        </r>
      </text>
    </comment>
    <comment ref="A41" authorId="0" shapeId="0" xr:uid="{00000000-0006-0000-0600-000017000000}">
      <text>
        <r>
          <rPr>
            <sz val="7"/>
            <color indexed="81"/>
            <rFont val="Arial"/>
            <family val="2"/>
          </rPr>
          <t>Add add'l item related to S.D. Miscellaneous</t>
        </r>
      </text>
    </comment>
    <comment ref="G41" authorId="0" shapeId="0" xr:uid="{00000000-0006-0000-0600-000018000000}">
      <text>
        <r>
          <rPr>
            <sz val="7"/>
            <color indexed="81"/>
            <rFont val="Arial"/>
            <family val="2"/>
          </rPr>
          <t>Indicate Unit Price</t>
        </r>
      </text>
    </comment>
    <comment ref="A42" authorId="0" shapeId="0" xr:uid="{00000000-0006-0000-0600-000019000000}">
      <text>
        <r>
          <rPr>
            <sz val="7"/>
            <color indexed="81"/>
            <rFont val="Arial"/>
            <family val="2"/>
          </rPr>
          <t>Add add'l item related to S.D. Miscellaneous</t>
        </r>
      </text>
    </comment>
    <comment ref="G42" authorId="0" shapeId="0" xr:uid="{00000000-0006-0000-0600-00001A000000}">
      <text>
        <r>
          <rPr>
            <sz val="7"/>
            <color indexed="81"/>
            <rFont val="Arial"/>
            <family val="2"/>
          </rPr>
          <t>Indicate Unit Price</t>
        </r>
      </text>
    </comment>
    <comment ref="A43" authorId="0" shapeId="0" xr:uid="{00000000-0006-0000-0600-00001B000000}">
      <text>
        <r>
          <rPr>
            <sz val="7"/>
            <color indexed="81"/>
            <rFont val="Arial"/>
            <family val="2"/>
          </rPr>
          <t>Add add'l item related to S.D. Miscellaneous</t>
        </r>
      </text>
    </comment>
    <comment ref="G43" authorId="0" shapeId="0" xr:uid="{00000000-0006-0000-0600-00001C000000}">
      <text>
        <r>
          <rPr>
            <sz val="7"/>
            <color indexed="81"/>
            <rFont val="Arial"/>
            <family val="2"/>
          </rPr>
          <t>Indicate Unit Price</t>
        </r>
      </text>
    </comment>
    <comment ref="A44" authorId="0" shapeId="0" xr:uid="{00000000-0006-0000-0600-00001D000000}">
      <text>
        <r>
          <rPr>
            <sz val="7"/>
            <color indexed="81"/>
            <rFont val="Arial"/>
            <family val="2"/>
          </rPr>
          <t>Add add'l item related to S.D. Miscellaneous</t>
        </r>
      </text>
    </comment>
    <comment ref="G44" authorId="0" shapeId="0" xr:uid="{00000000-0006-0000-0600-00001E000000}">
      <text>
        <r>
          <rPr>
            <sz val="7"/>
            <color indexed="81"/>
            <rFont val="Arial"/>
            <family val="2"/>
          </rPr>
          <t>Indicate Unit Price</t>
        </r>
      </text>
    </comment>
    <comment ref="A45" authorId="0" shapeId="0" xr:uid="{00000000-0006-0000-0600-00001F000000}">
      <text>
        <r>
          <rPr>
            <sz val="7"/>
            <color indexed="81"/>
            <rFont val="Arial"/>
            <family val="2"/>
          </rPr>
          <t>Add add'l item related to S.D. Miscellaneous</t>
        </r>
      </text>
    </comment>
    <comment ref="G45" authorId="0" shapeId="0" xr:uid="{00000000-0006-0000-0600-000020000000}">
      <text>
        <r>
          <rPr>
            <sz val="7"/>
            <color indexed="81"/>
            <rFont val="Arial"/>
            <family val="2"/>
          </rPr>
          <t>Indicate Unit Price</t>
        </r>
      </text>
    </comment>
    <comment ref="A46" authorId="0" shapeId="0" xr:uid="{00000000-0006-0000-0600-000021000000}">
      <text>
        <r>
          <rPr>
            <sz val="7"/>
            <color indexed="81"/>
            <rFont val="Arial"/>
            <family val="2"/>
          </rPr>
          <t>Add add'l item related to S.D. Miscellaneous</t>
        </r>
      </text>
    </comment>
    <comment ref="G46" authorId="0" shapeId="0" xr:uid="{00000000-0006-0000-0600-000022000000}">
      <text>
        <r>
          <rPr>
            <sz val="7"/>
            <color indexed="81"/>
            <rFont val="Arial"/>
            <family val="2"/>
          </rPr>
          <t>Indicate Unit Price</t>
        </r>
      </text>
    </comment>
    <comment ref="A47" authorId="0" shapeId="0" xr:uid="{00000000-0006-0000-0600-000023000000}">
      <text>
        <r>
          <rPr>
            <sz val="7"/>
            <color indexed="81"/>
            <rFont val="Arial"/>
            <family val="2"/>
          </rPr>
          <t>Add add'l item related to S.D. Miscellaneous</t>
        </r>
      </text>
    </comment>
    <comment ref="G47" authorId="0" shapeId="0" xr:uid="{00000000-0006-0000-0600-000024000000}">
      <text>
        <r>
          <rPr>
            <sz val="7"/>
            <color indexed="81"/>
            <rFont val="Arial"/>
            <family val="2"/>
          </rPr>
          <t>Indicate Unit Price</t>
        </r>
      </text>
    </comment>
    <comment ref="A48" authorId="0" shapeId="0" xr:uid="{00000000-0006-0000-0600-000025000000}">
      <text>
        <r>
          <rPr>
            <sz val="7"/>
            <color indexed="81"/>
            <rFont val="Arial"/>
            <family val="2"/>
          </rPr>
          <t>Add add'l item related to S.D. Miscellaneous</t>
        </r>
      </text>
    </comment>
    <comment ref="G48" authorId="0" shapeId="0" xr:uid="{00000000-0006-0000-0600-000026000000}">
      <text>
        <r>
          <rPr>
            <sz val="7"/>
            <color indexed="81"/>
            <rFont val="Arial"/>
            <family val="2"/>
          </rPr>
          <t>Indicate Unit Price</t>
        </r>
      </text>
    </comment>
    <comment ref="A49" authorId="0" shapeId="0" xr:uid="{00000000-0006-0000-0600-000027000000}">
      <text>
        <r>
          <rPr>
            <sz val="7"/>
            <color indexed="81"/>
            <rFont val="Arial"/>
            <family val="2"/>
          </rPr>
          <t>Add add'l item related to S.D. Miscellaneous</t>
        </r>
      </text>
    </comment>
    <comment ref="G49" authorId="0" shapeId="0" xr:uid="{00000000-0006-0000-0600-000028000000}">
      <text>
        <r>
          <rPr>
            <sz val="7"/>
            <color indexed="81"/>
            <rFont val="Arial"/>
            <family val="2"/>
          </rPr>
          <t>Indicate Unit Price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Rene Martinez</author>
  </authors>
  <commentList>
    <comment ref="A25" authorId="0" shapeId="0" xr:uid="{00000000-0006-0000-0700-000001000000}">
      <text>
        <r>
          <rPr>
            <sz val="7"/>
            <color indexed="81"/>
            <rFont val="Arial"/>
            <family val="2"/>
          </rPr>
          <t>Add add'l item related to S.D. Pipe</t>
        </r>
      </text>
    </comment>
    <comment ref="G25" authorId="0" shapeId="0" xr:uid="{00000000-0006-0000-0700-000002000000}">
      <text>
        <r>
          <rPr>
            <sz val="7"/>
            <color indexed="81"/>
            <rFont val="Arial"/>
            <family val="2"/>
          </rPr>
          <t>Indicate Unit Price</t>
        </r>
      </text>
    </comment>
    <comment ref="A26" authorId="0" shapeId="0" xr:uid="{00000000-0006-0000-0700-000003000000}">
      <text>
        <r>
          <rPr>
            <sz val="7"/>
            <color indexed="81"/>
            <rFont val="Arial"/>
            <family val="2"/>
          </rPr>
          <t>Add add'l item related to S.D. Pipe</t>
        </r>
      </text>
    </comment>
    <comment ref="G26" authorId="0" shapeId="0" xr:uid="{00000000-0006-0000-0700-000004000000}">
      <text>
        <r>
          <rPr>
            <sz val="7"/>
            <color indexed="81"/>
            <rFont val="Arial"/>
            <family val="2"/>
          </rPr>
          <t>Indicate Unit Price</t>
        </r>
      </text>
    </comment>
    <comment ref="A34" authorId="0" shapeId="0" xr:uid="{00000000-0006-0000-0700-000005000000}">
      <text>
        <r>
          <rPr>
            <sz val="7"/>
            <color indexed="81"/>
            <rFont val="Arial"/>
            <family val="2"/>
          </rPr>
          <t>Add add'l item related to S.D. Manholes</t>
        </r>
      </text>
    </comment>
    <comment ref="G34" authorId="0" shapeId="0" xr:uid="{00000000-0006-0000-0700-000006000000}">
      <text>
        <r>
          <rPr>
            <sz val="7"/>
            <color indexed="81"/>
            <rFont val="Arial"/>
            <family val="2"/>
          </rPr>
          <t>Indicate Unit Price</t>
        </r>
      </text>
    </comment>
    <comment ref="A35" authorId="0" shapeId="0" xr:uid="{00000000-0006-0000-0700-000007000000}">
      <text>
        <r>
          <rPr>
            <sz val="7"/>
            <color indexed="81"/>
            <rFont val="Arial"/>
            <family val="2"/>
          </rPr>
          <t>Add add'l item related to S.D. Manholes</t>
        </r>
      </text>
    </comment>
    <comment ref="G35" authorId="0" shapeId="0" xr:uid="{00000000-0006-0000-0700-000008000000}">
      <text>
        <r>
          <rPr>
            <sz val="7"/>
            <color indexed="81"/>
            <rFont val="Arial"/>
            <family val="2"/>
          </rPr>
          <t>Indicate Unit Price</t>
        </r>
      </text>
    </comment>
    <comment ref="A46" authorId="0" shapeId="0" xr:uid="{00000000-0006-0000-0700-000009000000}">
      <text>
        <r>
          <rPr>
            <sz val="7"/>
            <color indexed="81"/>
            <rFont val="Arial"/>
            <family val="2"/>
          </rPr>
          <t>Add add'l item related to S.D. Catch Basins</t>
        </r>
      </text>
    </comment>
    <comment ref="G46" authorId="0" shapeId="0" xr:uid="{00000000-0006-0000-0700-00000A000000}">
      <text>
        <r>
          <rPr>
            <sz val="7"/>
            <color indexed="81"/>
            <rFont val="Arial"/>
            <family val="2"/>
          </rPr>
          <t>Indicate Unit Price</t>
        </r>
      </text>
    </comment>
    <comment ref="A47" authorId="0" shapeId="0" xr:uid="{00000000-0006-0000-0700-00000B000000}">
      <text>
        <r>
          <rPr>
            <sz val="7"/>
            <color indexed="81"/>
            <rFont val="Arial"/>
            <family val="2"/>
          </rPr>
          <t>Add add'l item related to S.D. Catch Basins</t>
        </r>
      </text>
    </comment>
    <comment ref="G47" authorId="0" shapeId="0" xr:uid="{00000000-0006-0000-0700-00000C000000}">
      <text>
        <r>
          <rPr>
            <sz val="7"/>
            <color indexed="81"/>
            <rFont val="Arial"/>
            <family val="2"/>
          </rPr>
          <t>Indicate Unit Price</t>
        </r>
      </text>
    </comment>
    <comment ref="A53" authorId="0" shapeId="0" xr:uid="{00000000-0006-0000-0700-00000D000000}">
      <text>
        <r>
          <rPr>
            <sz val="7"/>
            <color indexed="81"/>
            <rFont val="Arial"/>
            <family val="2"/>
          </rPr>
          <t>Add add'l item related to S.D. Drains</t>
        </r>
      </text>
    </comment>
    <comment ref="G53" authorId="0" shapeId="0" xr:uid="{00000000-0006-0000-0700-00000E000000}">
      <text>
        <r>
          <rPr>
            <sz val="7"/>
            <color indexed="81"/>
            <rFont val="Arial"/>
            <family val="2"/>
          </rPr>
          <t>Indicate Unit Price</t>
        </r>
      </text>
    </comment>
    <comment ref="A54" authorId="0" shapeId="0" xr:uid="{00000000-0006-0000-0700-00000F000000}">
      <text>
        <r>
          <rPr>
            <sz val="7"/>
            <color indexed="81"/>
            <rFont val="Arial"/>
            <family val="2"/>
          </rPr>
          <t>Add add'l item related to S.D. Drains</t>
        </r>
      </text>
    </comment>
    <comment ref="G54" authorId="0" shapeId="0" xr:uid="{00000000-0006-0000-0700-000010000000}">
      <text>
        <r>
          <rPr>
            <sz val="7"/>
            <color indexed="81"/>
            <rFont val="Arial"/>
            <family val="2"/>
          </rPr>
          <t>Indicate Unit Price</t>
        </r>
      </text>
    </comment>
    <comment ref="A74" authorId="0" shapeId="0" xr:uid="{00000000-0006-0000-0700-000011000000}">
      <text>
        <r>
          <rPr>
            <sz val="7"/>
            <color indexed="81"/>
            <rFont val="Arial"/>
            <family val="2"/>
          </rPr>
          <t>Add add'l item related to S.D. Structures</t>
        </r>
      </text>
    </comment>
    <comment ref="G74" authorId="0" shapeId="0" xr:uid="{00000000-0006-0000-0700-000012000000}">
      <text>
        <r>
          <rPr>
            <sz val="7"/>
            <color indexed="81"/>
            <rFont val="Arial"/>
            <family val="2"/>
          </rPr>
          <t>Indicate Unit Price</t>
        </r>
      </text>
    </comment>
    <comment ref="A75" authorId="0" shapeId="0" xr:uid="{00000000-0006-0000-0700-000013000000}">
      <text>
        <r>
          <rPr>
            <sz val="7"/>
            <color indexed="81"/>
            <rFont val="Arial"/>
            <family val="2"/>
          </rPr>
          <t>Add add'l item related to S.D. Structures</t>
        </r>
      </text>
    </comment>
    <comment ref="G75" authorId="0" shapeId="0" xr:uid="{00000000-0006-0000-0700-000014000000}">
      <text>
        <r>
          <rPr>
            <sz val="7"/>
            <color indexed="81"/>
            <rFont val="Arial"/>
            <family val="2"/>
          </rPr>
          <t>Indicate Unit Price</t>
        </r>
      </text>
    </comment>
    <comment ref="A82" authorId="0" shapeId="0" xr:uid="{00000000-0006-0000-0700-000015000000}">
      <text>
        <r>
          <rPr>
            <sz val="7"/>
            <color indexed="81"/>
            <rFont val="Arial"/>
            <family val="2"/>
          </rPr>
          <t>Add add'l item related to S.D. Miscellaneous</t>
        </r>
      </text>
    </comment>
    <comment ref="G82" authorId="0" shapeId="0" xr:uid="{00000000-0006-0000-0700-000016000000}">
      <text>
        <r>
          <rPr>
            <sz val="7"/>
            <color indexed="81"/>
            <rFont val="Arial"/>
            <family val="2"/>
          </rPr>
          <t>Indicate Unit Price</t>
        </r>
      </text>
    </comment>
    <comment ref="A83" authorId="0" shapeId="0" xr:uid="{00000000-0006-0000-0700-000017000000}">
      <text>
        <r>
          <rPr>
            <sz val="7"/>
            <color indexed="81"/>
            <rFont val="Arial"/>
            <family val="2"/>
          </rPr>
          <t>Add add'l item related to S.D. Miscellaneous</t>
        </r>
      </text>
    </comment>
    <comment ref="G83" authorId="0" shapeId="0" xr:uid="{00000000-0006-0000-0700-000018000000}">
      <text>
        <r>
          <rPr>
            <sz val="7"/>
            <color indexed="81"/>
            <rFont val="Arial"/>
            <family val="2"/>
          </rPr>
          <t>Indicate Unit Price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Rene Martinez</author>
  </authors>
  <commentList>
    <comment ref="A22" authorId="0" shapeId="0" xr:uid="{00000000-0006-0000-0800-000001000000}">
      <text>
        <r>
          <rPr>
            <sz val="7"/>
            <color indexed="81"/>
            <rFont val="Arial"/>
            <family val="2"/>
          </rPr>
          <t>Add add'l item related to Pipe /Sewer System</t>
        </r>
      </text>
    </comment>
    <comment ref="G22" authorId="0" shapeId="0" xr:uid="{00000000-0006-0000-0800-000002000000}">
      <text>
        <r>
          <rPr>
            <sz val="7"/>
            <color indexed="81"/>
            <rFont val="Arial"/>
            <family val="2"/>
          </rPr>
          <t>Indicate Unit Price</t>
        </r>
      </text>
    </comment>
    <comment ref="A23" authorId="0" shapeId="0" xr:uid="{00000000-0006-0000-0800-000003000000}">
      <text>
        <r>
          <rPr>
            <sz val="7"/>
            <color indexed="81"/>
            <rFont val="Arial"/>
            <family val="2"/>
          </rPr>
          <t>Add add'l item related to Pipe /Sewer System</t>
        </r>
      </text>
    </comment>
    <comment ref="G23" authorId="0" shapeId="0" xr:uid="{00000000-0006-0000-0800-000004000000}">
      <text>
        <r>
          <rPr>
            <sz val="7"/>
            <color indexed="81"/>
            <rFont val="Arial"/>
            <family val="2"/>
          </rPr>
          <t>Indicate Unit Price</t>
        </r>
      </text>
    </comment>
    <comment ref="A24" authorId="0" shapeId="0" xr:uid="{00000000-0006-0000-0800-000005000000}">
      <text>
        <r>
          <rPr>
            <sz val="7"/>
            <color indexed="81"/>
            <rFont val="Arial"/>
            <family val="2"/>
          </rPr>
          <t>Add add'l item related to Pipe /Sewer System</t>
        </r>
      </text>
    </comment>
    <comment ref="G24" authorId="0" shapeId="0" xr:uid="{00000000-0006-0000-0800-000006000000}">
      <text>
        <r>
          <rPr>
            <sz val="7"/>
            <color indexed="81"/>
            <rFont val="Arial"/>
            <family val="2"/>
          </rPr>
          <t>Indicate Unit Price</t>
        </r>
      </text>
    </comment>
    <comment ref="A25" authorId="0" shapeId="0" xr:uid="{00000000-0006-0000-0800-000007000000}">
      <text>
        <r>
          <rPr>
            <sz val="7"/>
            <color indexed="81"/>
            <rFont val="Arial"/>
            <family val="2"/>
          </rPr>
          <t>Add add'l item related to Pipe /Sewer System</t>
        </r>
      </text>
    </comment>
    <comment ref="G25" authorId="0" shapeId="0" xr:uid="{00000000-0006-0000-0800-000008000000}">
      <text>
        <r>
          <rPr>
            <sz val="7"/>
            <color indexed="81"/>
            <rFont val="Arial"/>
            <family val="2"/>
          </rPr>
          <t>Indicate Unit Price</t>
        </r>
      </text>
    </comment>
    <comment ref="A26" authorId="0" shapeId="0" xr:uid="{00000000-0006-0000-0800-000009000000}">
      <text>
        <r>
          <rPr>
            <sz val="7"/>
            <color indexed="81"/>
            <rFont val="Arial"/>
            <family val="2"/>
          </rPr>
          <t>Add add'l item related to Pipe /Sewer System</t>
        </r>
      </text>
    </comment>
    <comment ref="G26" authorId="0" shapeId="0" xr:uid="{00000000-0006-0000-0800-00000A000000}">
      <text>
        <r>
          <rPr>
            <sz val="7"/>
            <color indexed="81"/>
            <rFont val="Arial"/>
            <family val="2"/>
          </rPr>
          <t>Indicate Unit Price</t>
        </r>
      </text>
    </comment>
    <comment ref="A27" authorId="0" shapeId="0" xr:uid="{00000000-0006-0000-0800-00000B000000}">
      <text>
        <r>
          <rPr>
            <sz val="7"/>
            <color indexed="81"/>
            <rFont val="Arial"/>
            <family val="2"/>
          </rPr>
          <t>Add add'l item related to Pipe /Sewer System</t>
        </r>
      </text>
    </comment>
    <comment ref="G27" authorId="0" shapeId="0" xr:uid="{00000000-0006-0000-0800-00000C000000}">
      <text>
        <r>
          <rPr>
            <sz val="7"/>
            <color indexed="81"/>
            <rFont val="Arial"/>
            <family val="2"/>
          </rPr>
          <t>Indicate Unit Price</t>
        </r>
      </text>
    </comment>
    <comment ref="A35" authorId="0" shapeId="0" xr:uid="{00000000-0006-0000-0800-00000D000000}">
      <text>
        <r>
          <rPr>
            <sz val="7"/>
            <color indexed="81"/>
            <rFont val="Arial"/>
            <family val="2"/>
          </rPr>
          <t>Add add'l item related to Clean Outs /Sewer System</t>
        </r>
      </text>
    </comment>
    <comment ref="G35" authorId="0" shapeId="0" xr:uid="{00000000-0006-0000-0800-00000E000000}">
      <text>
        <r>
          <rPr>
            <sz val="7"/>
            <color indexed="81"/>
            <rFont val="Arial"/>
            <family val="2"/>
          </rPr>
          <t>Indicate Unit Price</t>
        </r>
      </text>
    </comment>
    <comment ref="A36" authorId="0" shapeId="0" xr:uid="{00000000-0006-0000-0800-00000F000000}">
      <text>
        <r>
          <rPr>
            <sz val="7"/>
            <color indexed="81"/>
            <rFont val="Arial"/>
            <family val="2"/>
          </rPr>
          <t>Add add'l item related to Clean Outs /Sewer System</t>
        </r>
      </text>
    </comment>
    <comment ref="G36" authorId="0" shapeId="0" xr:uid="{00000000-0006-0000-0800-000010000000}">
      <text>
        <r>
          <rPr>
            <sz val="7"/>
            <color indexed="81"/>
            <rFont val="Arial"/>
            <family val="2"/>
          </rPr>
          <t>Indicate Unit Price</t>
        </r>
      </text>
    </comment>
    <comment ref="A41" authorId="0" shapeId="0" xr:uid="{00000000-0006-0000-0800-000011000000}">
      <text>
        <r>
          <rPr>
            <sz val="7"/>
            <color indexed="81"/>
            <rFont val="Arial"/>
            <family val="2"/>
          </rPr>
          <t>Add add'l item related to Clean Outs /Sewer System</t>
        </r>
      </text>
    </comment>
    <comment ref="G41" authorId="0" shapeId="0" xr:uid="{00000000-0006-0000-0800-000012000000}">
      <text>
        <r>
          <rPr>
            <sz val="7"/>
            <color indexed="81"/>
            <rFont val="Arial"/>
            <family val="2"/>
          </rPr>
          <t>Indicate Unit Price</t>
        </r>
      </text>
    </comment>
    <comment ref="A42" authorId="0" shapeId="0" xr:uid="{00000000-0006-0000-0800-000013000000}">
      <text>
        <r>
          <rPr>
            <sz val="7"/>
            <color indexed="81"/>
            <rFont val="Arial"/>
            <family val="2"/>
          </rPr>
          <t>Add add'l item related to Clean Outs /Sewer System</t>
        </r>
      </text>
    </comment>
    <comment ref="G42" authorId="0" shapeId="0" xr:uid="{00000000-0006-0000-0800-000014000000}">
      <text>
        <r>
          <rPr>
            <sz val="7"/>
            <color indexed="81"/>
            <rFont val="Arial"/>
            <family val="2"/>
          </rPr>
          <t>Indicate Unit Price</t>
        </r>
      </text>
    </comment>
    <comment ref="A62" authorId="0" shapeId="0" xr:uid="{00000000-0006-0000-0800-000015000000}">
      <text>
        <r>
          <rPr>
            <sz val="7"/>
            <color indexed="81"/>
            <rFont val="Arial"/>
            <family val="2"/>
          </rPr>
          <t>Add add'l item related to Manholes /Sewer System</t>
        </r>
      </text>
    </comment>
    <comment ref="G62" authorId="0" shapeId="0" xr:uid="{00000000-0006-0000-0800-000016000000}">
      <text>
        <r>
          <rPr>
            <sz val="7"/>
            <color indexed="81"/>
            <rFont val="Arial"/>
            <family val="2"/>
          </rPr>
          <t>Indicate Unit Price</t>
        </r>
      </text>
    </comment>
    <comment ref="A63" authorId="0" shapeId="0" xr:uid="{00000000-0006-0000-0800-000017000000}">
      <text>
        <r>
          <rPr>
            <sz val="7"/>
            <color indexed="81"/>
            <rFont val="Arial"/>
            <family val="2"/>
          </rPr>
          <t>Add add'l item related to Manholes /Sewer System</t>
        </r>
      </text>
    </comment>
    <comment ref="G63" authorId="0" shapeId="0" xr:uid="{00000000-0006-0000-0800-000018000000}">
      <text>
        <r>
          <rPr>
            <sz val="7"/>
            <color indexed="81"/>
            <rFont val="Arial"/>
            <family val="2"/>
          </rPr>
          <t>Indicate Unit Price</t>
        </r>
      </text>
    </comment>
    <comment ref="A64" authorId="0" shapeId="0" xr:uid="{00000000-0006-0000-0800-000019000000}">
      <text>
        <r>
          <rPr>
            <sz val="7"/>
            <color indexed="81"/>
            <rFont val="Arial"/>
            <family val="2"/>
          </rPr>
          <t>Add add'l item related to Manholes /Sewer System</t>
        </r>
      </text>
    </comment>
    <comment ref="G64" authorId="0" shapeId="0" xr:uid="{00000000-0006-0000-0800-00001A000000}">
      <text>
        <r>
          <rPr>
            <sz val="7"/>
            <color indexed="81"/>
            <rFont val="Arial"/>
            <family val="2"/>
          </rPr>
          <t>Indicate Unit Price</t>
        </r>
      </text>
    </comment>
    <comment ref="A65" authorId="0" shapeId="0" xr:uid="{00000000-0006-0000-0800-00001B000000}">
      <text>
        <r>
          <rPr>
            <sz val="7"/>
            <color indexed="81"/>
            <rFont val="Arial"/>
            <family val="2"/>
          </rPr>
          <t>Add add'l item related to Manholes /Sewer System</t>
        </r>
      </text>
    </comment>
    <comment ref="G65" authorId="0" shapeId="0" xr:uid="{00000000-0006-0000-0800-00001C000000}">
      <text>
        <r>
          <rPr>
            <sz val="7"/>
            <color indexed="81"/>
            <rFont val="Arial"/>
            <family val="2"/>
          </rPr>
          <t>Indicate Unit Price</t>
        </r>
      </text>
    </comment>
    <comment ref="A66" authorId="0" shapeId="0" xr:uid="{00000000-0006-0000-0800-00001D000000}">
      <text>
        <r>
          <rPr>
            <sz val="7"/>
            <color indexed="81"/>
            <rFont val="Arial"/>
            <family val="2"/>
          </rPr>
          <t>Add add'l item related to Manholes /Sewer System</t>
        </r>
      </text>
    </comment>
    <comment ref="G66" authorId="0" shapeId="0" xr:uid="{00000000-0006-0000-0800-00001E000000}">
      <text>
        <r>
          <rPr>
            <sz val="7"/>
            <color indexed="81"/>
            <rFont val="Arial"/>
            <family val="2"/>
          </rPr>
          <t>Indicate Unit Price</t>
        </r>
      </text>
    </comment>
    <comment ref="A73" authorId="0" shapeId="0" xr:uid="{00000000-0006-0000-0800-00001F000000}">
      <text>
        <r>
          <rPr>
            <sz val="7"/>
            <color indexed="81"/>
            <rFont val="Arial"/>
            <family val="2"/>
          </rPr>
          <t>Add add'l item related to Misc /Sewer System</t>
        </r>
      </text>
    </comment>
    <comment ref="G73" authorId="0" shapeId="0" xr:uid="{00000000-0006-0000-0800-000020000000}">
      <text>
        <r>
          <rPr>
            <sz val="7"/>
            <color indexed="81"/>
            <rFont val="Arial"/>
            <family val="2"/>
          </rPr>
          <t>Indicate Unit Price</t>
        </r>
      </text>
    </comment>
    <comment ref="A74" authorId="0" shapeId="0" xr:uid="{00000000-0006-0000-0800-000021000000}">
      <text>
        <r>
          <rPr>
            <sz val="7"/>
            <color indexed="81"/>
            <rFont val="Arial"/>
            <family val="2"/>
          </rPr>
          <t>Add add'l item related to Misc /Sewer System</t>
        </r>
      </text>
    </comment>
    <comment ref="G74" authorId="0" shapeId="0" xr:uid="{00000000-0006-0000-0800-000022000000}">
      <text>
        <r>
          <rPr>
            <sz val="7"/>
            <color indexed="81"/>
            <rFont val="Arial"/>
            <family val="2"/>
          </rPr>
          <t>Indicate Unit Price</t>
        </r>
      </text>
    </comment>
    <comment ref="A75" authorId="0" shapeId="0" xr:uid="{00000000-0006-0000-0800-000023000000}">
      <text>
        <r>
          <rPr>
            <sz val="7"/>
            <color indexed="81"/>
            <rFont val="Arial"/>
            <family val="2"/>
          </rPr>
          <t>Add add'l item related to Misc /Sewer System</t>
        </r>
      </text>
    </comment>
    <comment ref="G75" authorId="0" shapeId="0" xr:uid="{00000000-0006-0000-0800-000024000000}">
      <text>
        <r>
          <rPr>
            <sz val="7"/>
            <color indexed="81"/>
            <rFont val="Arial"/>
            <family val="2"/>
          </rPr>
          <t>Indicate Unit Price</t>
        </r>
      </text>
    </comment>
    <comment ref="A76" authorId="0" shapeId="0" xr:uid="{00000000-0006-0000-0800-000025000000}">
      <text>
        <r>
          <rPr>
            <sz val="7"/>
            <color indexed="81"/>
            <rFont val="Arial"/>
            <family val="2"/>
          </rPr>
          <t>Add add'l item related to Misc /Sewer System</t>
        </r>
      </text>
    </comment>
    <comment ref="G76" authorId="0" shapeId="0" xr:uid="{00000000-0006-0000-0800-000026000000}">
      <text>
        <r>
          <rPr>
            <sz val="7"/>
            <color indexed="81"/>
            <rFont val="Arial"/>
            <family val="2"/>
          </rPr>
          <t>Indicate Unit Price</t>
        </r>
      </text>
    </comment>
    <comment ref="A77" authorId="0" shapeId="0" xr:uid="{00000000-0006-0000-0800-000027000000}">
      <text>
        <r>
          <rPr>
            <sz val="7"/>
            <color indexed="81"/>
            <rFont val="Arial"/>
            <family val="2"/>
          </rPr>
          <t>Add add'l item related to Misc /Sewer System</t>
        </r>
      </text>
    </comment>
    <comment ref="G77" authorId="0" shapeId="0" xr:uid="{00000000-0006-0000-0800-000028000000}">
      <text>
        <r>
          <rPr>
            <sz val="7"/>
            <color indexed="81"/>
            <rFont val="Arial"/>
            <family val="2"/>
          </rPr>
          <t>Indicate Unit Price</t>
        </r>
      </text>
    </comment>
    <comment ref="A78" authorId="0" shapeId="0" xr:uid="{00000000-0006-0000-0800-000029000000}">
      <text>
        <r>
          <rPr>
            <sz val="7"/>
            <color indexed="81"/>
            <rFont val="Arial"/>
            <family val="2"/>
          </rPr>
          <t>Add add'l item related to Misc /Sewer System</t>
        </r>
      </text>
    </comment>
    <comment ref="G78" authorId="0" shapeId="0" xr:uid="{00000000-0006-0000-0800-00002A000000}">
      <text>
        <r>
          <rPr>
            <sz val="7"/>
            <color indexed="81"/>
            <rFont val="Arial"/>
            <family val="2"/>
          </rPr>
          <t>Indicate Unit Price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Rene Martinez</author>
  </authors>
  <commentList>
    <comment ref="A28" authorId="0" shapeId="0" xr:uid="{00000000-0006-0000-0900-000001000000}">
      <text>
        <r>
          <rPr>
            <sz val="7"/>
            <color indexed="81"/>
            <rFont val="Arial"/>
            <family val="2"/>
          </rPr>
          <t>Add add'l item related to Pipe</t>
        </r>
      </text>
    </comment>
    <comment ref="G28" authorId="0" shapeId="0" xr:uid="{00000000-0006-0000-0900-000002000000}">
      <text>
        <r>
          <rPr>
            <sz val="7"/>
            <color indexed="81"/>
            <rFont val="Arial"/>
            <family val="2"/>
          </rPr>
          <t>Indicate Unit Price</t>
        </r>
      </text>
    </comment>
    <comment ref="A29" authorId="0" shapeId="0" xr:uid="{00000000-0006-0000-0900-000003000000}">
      <text>
        <r>
          <rPr>
            <sz val="7"/>
            <color indexed="81"/>
            <rFont val="Arial"/>
            <family val="2"/>
          </rPr>
          <t>Add add'l item related to Pipe</t>
        </r>
      </text>
    </comment>
    <comment ref="G29" authorId="0" shapeId="0" xr:uid="{00000000-0006-0000-0900-000004000000}">
      <text>
        <r>
          <rPr>
            <sz val="7"/>
            <color indexed="81"/>
            <rFont val="Arial"/>
            <family val="2"/>
          </rPr>
          <t>Indicate Unit Price</t>
        </r>
      </text>
    </comment>
    <comment ref="A50" authorId="0" shapeId="0" xr:uid="{00000000-0006-0000-0900-000005000000}">
      <text>
        <r>
          <rPr>
            <sz val="7"/>
            <color indexed="81"/>
            <rFont val="Arial"/>
            <family val="2"/>
          </rPr>
          <t>Add add'l item related to Valves</t>
        </r>
      </text>
    </comment>
    <comment ref="G50" authorId="0" shapeId="0" xr:uid="{00000000-0006-0000-0900-000006000000}">
      <text>
        <r>
          <rPr>
            <sz val="7"/>
            <color indexed="81"/>
            <rFont val="Arial"/>
            <family val="2"/>
          </rPr>
          <t>Indicate Unit Price</t>
        </r>
      </text>
    </comment>
    <comment ref="A62" authorId="0" shapeId="0" xr:uid="{00000000-0006-0000-0900-000007000000}">
      <text>
        <r>
          <rPr>
            <sz val="7"/>
            <color indexed="81"/>
            <rFont val="Arial"/>
            <family val="2"/>
          </rPr>
          <t>Add add'l item related to Hot Tap Connections</t>
        </r>
      </text>
    </comment>
    <comment ref="G62" authorId="0" shapeId="0" xr:uid="{00000000-0006-0000-0900-000008000000}">
      <text>
        <r>
          <rPr>
            <sz val="7"/>
            <color indexed="81"/>
            <rFont val="Arial"/>
            <family val="2"/>
          </rPr>
          <t>Indicate Unit Price</t>
        </r>
      </text>
    </comment>
    <comment ref="A87" authorId="0" shapeId="0" xr:uid="{00000000-0006-0000-0900-000009000000}">
      <text>
        <r>
          <rPr>
            <sz val="7"/>
            <color indexed="81"/>
            <rFont val="Arial"/>
            <family val="2"/>
          </rPr>
          <t>Add add'l item related to Misc</t>
        </r>
      </text>
    </comment>
    <comment ref="G87" authorId="0" shapeId="0" xr:uid="{00000000-0006-0000-0900-00000A000000}">
      <text>
        <r>
          <rPr>
            <sz val="7"/>
            <color indexed="81"/>
            <rFont val="Arial"/>
            <family val="2"/>
          </rPr>
          <t>Indicate Unit Price</t>
        </r>
      </text>
    </comment>
    <comment ref="A88" authorId="0" shapeId="0" xr:uid="{00000000-0006-0000-0900-00000B000000}">
      <text>
        <r>
          <rPr>
            <sz val="7"/>
            <color indexed="81"/>
            <rFont val="Arial"/>
            <family val="2"/>
          </rPr>
          <t>Add add'l item related to Misc</t>
        </r>
      </text>
    </comment>
    <comment ref="G88" authorId="0" shapeId="0" xr:uid="{00000000-0006-0000-0900-00000C000000}">
      <text>
        <r>
          <rPr>
            <sz val="7"/>
            <color indexed="81"/>
            <rFont val="Arial"/>
            <family val="2"/>
          </rPr>
          <t>Indicate Unit Price</t>
        </r>
      </text>
    </comment>
  </commentList>
</comments>
</file>

<file path=xl/sharedStrings.xml><?xml version="1.0" encoding="utf-8"?>
<sst xmlns="http://schemas.openxmlformats.org/spreadsheetml/2006/main" count="997" uniqueCount="402">
  <si>
    <t>UNIT</t>
  </si>
  <si>
    <t>Adjust Water Valve to Grade</t>
  </si>
  <si>
    <t>PROJECT:</t>
  </si>
  <si>
    <t>DATE:</t>
  </si>
  <si>
    <t>TYPE</t>
  </si>
  <si>
    <t>Roadway Excavation</t>
  </si>
  <si>
    <t xml:space="preserve"> Thickness (ft.)</t>
  </si>
  <si>
    <t xml:space="preserve"> S.F.</t>
  </si>
  <si>
    <t xml:space="preserve"> C.Y.</t>
  </si>
  <si>
    <t xml:space="preserve"> Ton</t>
  </si>
  <si>
    <t>QTY</t>
  </si>
  <si>
    <t>UNIT PRICE</t>
  </si>
  <si>
    <t>TOTAL COST</t>
  </si>
  <si>
    <t>Paving Fabric</t>
  </si>
  <si>
    <t>Sawcut</t>
  </si>
  <si>
    <t>Remove Existing Curb &amp; Gutter</t>
  </si>
  <si>
    <t>Barricade</t>
  </si>
  <si>
    <t>Relocate Power Poles</t>
  </si>
  <si>
    <t>Street Sweeping Sign</t>
  </si>
  <si>
    <t>Metal Guardrail</t>
  </si>
  <si>
    <t>Relocate Mailbox</t>
  </si>
  <si>
    <t>Relocate Cluster Mailbox</t>
  </si>
  <si>
    <t>T Y P E</t>
  </si>
  <si>
    <t xml:space="preserve"> S. F.</t>
  </si>
  <si>
    <t xml:space="preserve"> L. F.</t>
  </si>
  <si>
    <t xml:space="preserve"> E A</t>
  </si>
  <si>
    <t xml:space="preserve"> C. Y.</t>
  </si>
  <si>
    <t>100w LED or Equivalent</t>
  </si>
  <si>
    <t>145w LED or Equivalent</t>
  </si>
  <si>
    <t>4" PVC Schedule 40</t>
  </si>
  <si>
    <t>4" PVC Schedule 80</t>
  </si>
  <si>
    <t>6" PVC Schedule 40</t>
  </si>
  <si>
    <t>6" PVC Schedule 80</t>
  </si>
  <si>
    <t>8" PVC Schedule 40</t>
  </si>
  <si>
    <t>8" PVC Schedule 80</t>
  </si>
  <si>
    <t>Reinforced Concrete Structure</t>
  </si>
  <si>
    <t>Outlet Structure</t>
  </si>
  <si>
    <t>Terrace Drain</t>
  </si>
  <si>
    <t>Down Drain</t>
  </si>
  <si>
    <t>Concrete Pipe Slope Anchor</t>
  </si>
  <si>
    <t>Access Opening</t>
  </si>
  <si>
    <t>SUBTOTAL =</t>
  </si>
  <si>
    <t>Thrust Block</t>
  </si>
  <si>
    <t>Adjust Water Meter Box to Grade</t>
  </si>
  <si>
    <t>Concrete Encasement</t>
  </si>
  <si>
    <t>Shallow Manhole</t>
  </si>
  <si>
    <t>Adjust Manhole to Grade</t>
  </si>
  <si>
    <t>Tie into Existing Manhole</t>
  </si>
  <si>
    <t>Rechannel Existing Manhole</t>
  </si>
  <si>
    <t>Pavement around Manhole</t>
  </si>
  <si>
    <t>Wyes</t>
  </si>
  <si>
    <t>TV Sewer</t>
  </si>
  <si>
    <t>Trench Paving</t>
  </si>
  <si>
    <t>Pavement Replacement</t>
  </si>
  <si>
    <t>IMPROVEMENT TYPE</t>
  </si>
  <si>
    <t>SUBTOTALS</t>
  </si>
  <si>
    <t xml:space="preserve"> Lump Sum</t>
  </si>
  <si>
    <t>TOTAL COST (VALUE) OF IMPROVEMENTS =</t>
  </si>
  <si>
    <t>+20% CONTINGENCY =</t>
  </si>
  <si>
    <t>GRAND TOTAL =</t>
  </si>
  <si>
    <t>Date Prepared</t>
  </si>
  <si>
    <t>[STAMP]</t>
  </si>
  <si>
    <r>
      <t>¯ ¯ ¯</t>
    </r>
    <r>
      <rPr>
        <sz val="10"/>
        <rFont val="Times New Roman"/>
        <family val="1"/>
      </rPr>
      <t xml:space="preserve">   </t>
    </r>
    <r>
      <rPr>
        <b/>
        <sz val="10"/>
        <rFont val="Times New Roman"/>
        <family val="1"/>
      </rPr>
      <t>P L E A S E   R E A D   I N S T R U C T I O N S   B E L O W</t>
    </r>
    <r>
      <rPr>
        <sz val="10"/>
        <rFont val="Times New Roman"/>
        <family val="1"/>
      </rPr>
      <t xml:space="preserve">   </t>
    </r>
    <r>
      <rPr>
        <sz val="10"/>
        <rFont val="Wingdings"/>
        <charset val="2"/>
      </rPr>
      <t>¯ ¯ ¯</t>
    </r>
  </si>
  <si>
    <t xml:space="preserve">DATE: </t>
  </si>
  <si>
    <r>
      <t>E</t>
    </r>
    <r>
      <rPr>
        <b/>
        <sz val="10"/>
        <rFont val="Times New Roman"/>
        <family val="1"/>
      </rPr>
      <t xml:space="preserve"> N G I N E E R   </t>
    </r>
    <r>
      <rPr>
        <b/>
        <sz val="12"/>
        <rFont val="Times New Roman"/>
        <family val="1"/>
      </rPr>
      <t>O</t>
    </r>
    <r>
      <rPr>
        <b/>
        <sz val="10"/>
        <rFont val="Times New Roman"/>
        <family val="1"/>
      </rPr>
      <t xml:space="preserve"> F   </t>
    </r>
    <r>
      <rPr>
        <b/>
        <sz val="12"/>
        <rFont val="Times New Roman"/>
        <family val="1"/>
      </rPr>
      <t>R</t>
    </r>
    <r>
      <rPr>
        <b/>
        <sz val="10"/>
        <rFont val="Times New Roman"/>
        <family val="1"/>
      </rPr>
      <t xml:space="preserve"> E C O R D   </t>
    </r>
    <r>
      <rPr>
        <b/>
        <sz val="12"/>
        <rFont val="Times New Roman"/>
        <family val="1"/>
      </rPr>
      <t>S</t>
    </r>
    <r>
      <rPr>
        <b/>
        <sz val="10"/>
        <rFont val="Times New Roman"/>
        <family val="1"/>
      </rPr>
      <t xml:space="preserve"> T A T E M E N T   </t>
    </r>
    <r>
      <rPr>
        <b/>
        <sz val="12"/>
        <rFont val="Times New Roman"/>
        <family val="1"/>
      </rPr>
      <t>O</t>
    </r>
    <r>
      <rPr>
        <b/>
        <sz val="10"/>
        <rFont val="Times New Roman"/>
        <family val="1"/>
      </rPr>
      <t xml:space="preserve"> F   </t>
    </r>
    <r>
      <rPr>
        <b/>
        <sz val="12"/>
        <rFont val="Times New Roman"/>
        <family val="1"/>
      </rPr>
      <t>E</t>
    </r>
    <r>
      <rPr>
        <b/>
        <sz val="10"/>
        <rFont val="Times New Roman"/>
        <family val="1"/>
      </rPr>
      <t xml:space="preserve"> S T I M A T E   </t>
    </r>
    <r>
      <rPr>
        <b/>
        <sz val="12"/>
        <rFont val="Times New Roman"/>
        <family val="1"/>
      </rPr>
      <t>W</t>
    </r>
    <r>
      <rPr>
        <b/>
        <sz val="10"/>
        <rFont val="Times New Roman"/>
        <family val="1"/>
      </rPr>
      <t xml:space="preserve"> O R K S H E E T</t>
    </r>
  </si>
  <si>
    <t>MAP / LOT:</t>
  </si>
  <si>
    <t>MAP/LOT:</t>
  </si>
  <si>
    <r>
      <t>C</t>
    </r>
    <r>
      <rPr>
        <b/>
        <sz val="11"/>
        <rFont val="Times New Roman"/>
        <family val="1"/>
      </rPr>
      <t xml:space="preserve"> I T Y   O F   </t>
    </r>
    <r>
      <rPr>
        <b/>
        <sz val="12"/>
        <rFont val="Times New Roman"/>
        <family val="1"/>
      </rPr>
      <t>M</t>
    </r>
    <r>
      <rPr>
        <b/>
        <sz val="11"/>
        <rFont val="Times New Roman"/>
        <family val="1"/>
      </rPr>
      <t xml:space="preserve"> O R E N O   </t>
    </r>
    <r>
      <rPr>
        <b/>
        <sz val="12"/>
        <rFont val="Times New Roman"/>
        <family val="1"/>
      </rPr>
      <t>V</t>
    </r>
    <r>
      <rPr>
        <b/>
        <sz val="11"/>
        <rFont val="Times New Roman"/>
        <family val="1"/>
      </rPr>
      <t xml:space="preserve"> A L L E Y</t>
    </r>
  </si>
  <si>
    <r>
      <t>L</t>
    </r>
    <r>
      <rPr>
        <b/>
        <sz val="11"/>
        <rFont val="Times New Roman"/>
        <family val="1"/>
      </rPr>
      <t xml:space="preserve"> A N D   </t>
    </r>
    <r>
      <rPr>
        <b/>
        <sz val="12"/>
        <rFont val="Times New Roman"/>
        <family val="1"/>
      </rPr>
      <t>D</t>
    </r>
    <r>
      <rPr>
        <b/>
        <sz val="11"/>
        <rFont val="Times New Roman"/>
        <family val="1"/>
      </rPr>
      <t xml:space="preserve"> E V E L O P M E N T   </t>
    </r>
    <r>
      <rPr>
        <b/>
        <sz val="12"/>
        <rFont val="Times New Roman"/>
        <family val="1"/>
      </rPr>
      <t>D</t>
    </r>
    <r>
      <rPr>
        <b/>
        <sz val="11"/>
        <rFont val="Times New Roman"/>
        <family val="1"/>
      </rPr>
      <t xml:space="preserve"> I V I S I O N</t>
    </r>
  </si>
  <si>
    <t>Aggregate Base (A.B.) Class II</t>
  </si>
  <si>
    <t>Asphalt Concrete (A.C.)</t>
  </si>
  <si>
    <t>PAVEMENT</t>
  </si>
  <si>
    <t>CONCRETE</t>
  </si>
  <si>
    <t>MISCELLANEOUS</t>
  </si>
  <si>
    <t>Adjust Manhole (MH) to Grade</t>
  </si>
  <si>
    <t>Asphalt Concrete (A.C.) Cap / Overlay</t>
  </si>
  <si>
    <t>Portland Cement Concrete (P.C.C.) Paving - 6"</t>
  </si>
  <si>
    <t>Portland Cement Concrete (P.C.C.) Paving - 8"</t>
  </si>
  <si>
    <t>Remove Existing Sidewalk</t>
  </si>
  <si>
    <t>Remove Existing Driveway</t>
  </si>
  <si>
    <t>Remove Existing Asphalt Concrete (A.C.) Berm/Curb/Dike</t>
  </si>
  <si>
    <t>SPECIAL DISTRICTS</t>
  </si>
  <si>
    <t>MORENO VALLEY UTILITIES</t>
  </si>
  <si>
    <t>Chain Link Fence (6' typ.)</t>
  </si>
  <si>
    <t>Remove Chain Link Fence</t>
  </si>
  <si>
    <r>
      <t>BONDABLE STREET WORK ONLY (</t>
    </r>
    <r>
      <rPr>
        <b/>
        <sz val="7"/>
        <rFont val="Times New Roman"/>
        <family val="1"/>
      </rPr>
      <t>Inspected Only, not Plan Checked)</t>
    </r>
  </si>
  <si>
    <t>Street Tree Removal (6" Dia. or Larger)</t>
  </si>
  <si>
    <t>STORM DRAIN IMPROVEMENTS (City Maintained)</t>
  </si>
  <si>
    <t>STORM DRAIN IMPROVEMENTS (RCFC Maintained)</t>
  </si>
  <si>
    <t>PUBLIC WATER IMPROVEMENTS</t>
  </si>
  <si>
    <t>PUBLIC SEWER IMPROVEMENTS</t>
  </si>
  <si>
    <t>24" Reinforced Concrete (R.C.P.) Pipe</t>
  </si>
  <si>
    <t>30" Reinforced Concrete (R.C.P.) Pipe</t>
  </si>
  <si>
    <t>36" Reinforced Concrete (R.C.P.) Pipe</t>
  </si>
  <si>
    <t>39" Reinforced Concrete (R.C.P.) Pipe</t>
  </si>
  <si>
    <t>42" Reinforced Concrete (R.C.P.) Pipe</t>
  </si>
  <si>
    <t>48" Reinforced Concrete (R.C.P.) Pipe</t>
  </si>
  <si>
    <t>54" Reinforced Concrete (R.C.P.) Pipe</t>
  </si>
  <si>
    <t>60" Reinforced Concrete (R.C.P.) Pipe</t>
  </si>
  <si>
    <t>66" Reinforced Concrete (R.C.P.) Pipe</t>
  </si>
  <si>
    <t>72" Reinforced Concrete (R.C.P.) Pipe</t>
  </si>
  <si>
    <t>78" Reinforced Concrete (R.C.P.) Pipe</t>
  </si>
  <si>
    <t>84" Reinforced Concrete (R.C.P.) Pipe</t>
  </si>
  <si>
    <t>90" Reinforced Concrete (R.C.P.) Pipe</t>
  </si>
  <si>
    <t>96" Reinforced Concrete (R.C.P.) Pipe</t>
  </si>
  <si>
    <t>102" Reinforced Concrete (R.C.P.) Pipe</t>
  </si>
  <si>
    <t>108" Reinforced Concrete (R.C.P.) Pipe</t>
  </si>
  <si>
    <t>114" Reinforced Concrete (R.C.P.) Pipe</t>
  </si>
  <si>
    <t>Remove / Relocate Existing Catch Basin</t>
  </si>
  <si>
    <t>PIPES</t>
  </si>
  <si>
    <t>MANHOLES</t>
  </si>
  <si>
    <t>STRUCTURES</t>
  </si>
  <si>
    <t>DRAINS</t>
  </si>
  <si>
    <t>Concrete Headwall</t>
  </si>
  <si>
    <t>STORM DRAIN IMPROVEMENTS [RCFC Maintained]</t>
  </si>
  <si>
    <t>STORM DRAIN IMPROVEMENTS [City Maintained]</t>
  </si>
  <si>
    <t>STORM DRAIN IMPROVEMENTS [City Maintained] - Continued</t>
  </si>
  <si>
    <t>Remove Existing Outlet / Headwall</t>
  </si>
  <si>
    <t>Remove Existing Pipe</t>
  </si>
  <si>
    <t>Gate Valve - 12"</t>
  </si>
  <si>
    <t>Gate Valve - 16"</t>
  </si>
  <si>
    <t>Gate Valve - 18"</t>
  </si>
  <si>
    <t>Butterfly Valve - 12"</t>
  </si>
  <si>
    <t>Butterfly Valve - 16"</t>
  </si>
  <si>
    <t>Butterfly Valve - 18"</t>
  </si>
  <si>
    <t>Butterfly Valve - 20"</t>
  </si>
  <si>
    <t>Butterfly Valve - 24"</t>
  </si>
  <si>
    <t>Air Vac Release - 1"</t>
  </si>
  <si>
    <t>Air Vac Release - 2"</t>
  </si>
  <si>
    <t>Backflow Preventer - 3/4" to 2" (including Pad &amp; Cover)</t>
  </si>
  <si>
    <t>Backflow Preventer - 2-1/2" to 3" (including Pad &amp; Cover)</t>
  </si>
  <si>
    <t>Backflow Preventer - 4" to 10" (including Pad &amp; Cover)</t>
  </si>
  <si>
    <t>PIPE</t>
  </si>
  <si>
    <t>VALVES</t>
  </si>
  <si>
    <t>FIRE HYDRANTS</t>
  </si>
  <si>
    <t>SERVICE CONNECTIONS</t>
  </si>
  <si>
    <t>FITTINGS</t>
  </si>
  <si>
    <t>WATER METERS</t>
  </si>
  <si>
    <t>HOT TAP CONNECTIONS</t>
  </si>
  <si>
    <t>CLEANOUTS</t>
  </si>
  <si>
    <r>
      <t>FAITHFUL PERFORMANCE SECURITY AMOUNT</t>
    </r>
    <r>
      <rPr>
        <b/>
        <sz val="10"/>
        <rFont val="Times New Roman"/>
        <family val="1"/>
      </rPr>
      <t xml:space="preserve"> =</t>
    </r>
  </si>
  <si>
    <r>
      <t>LABOR &amp; MATERIAL SECURITY AMOUNT</t>
    </r>
    <r>
      <rPr>
        <b/>
        <sz val="10"/>
        <rFont val="Times New Roman"/>
        <family val="1"/>
      </rPr>
      <t xml:space="preserve"> =</t>
    </r>
  </si>
  <si>
    <r>
      <rPr>
        <sz val="7"/>
        <rFont val="Wingdings"/>
        <charset val="2"/>
      </rPr>
      <t>¯</t>
    </r>
    <r>
      <rPr>
        <sz val="7"/>
        <rFont val="Times New Roman"/>
        <family val="1"/>
      </rPr>
      <t xml:space="preserve"> The cost for securing payment of Labor and Materials is fifty (50) percent of the total cost estimate of the improvements. </t>
    </r>
  </si>
  <si>
    <t>Registered Engineer's Name</t>
  </si>
  <si>
    <t>The construction items and their quantities as shown on the attached worksheet are accurate for the construction of the improvements required
or implied to fulfill the Conditions of Approval for this project.  The mathematical extensions, using the City of Moreno Valley's Unit Prices,
are accurate for determining Bond Amounts and Fees.</t>
  </si>
  <si>
    <t>Prepared By</t>
  </si>
  <si>
    <r>
      <rPr>
        <b/>
        <sz val="10"/>
        <color rgb="FF0070C0"/>
        <rFont val="Times New Roman"/>
        <family val="1"/>
      </rPr>
      <t>Engineer's Company Name</t>
    </r>
    <r>
      <rPr>
        <sz val="10"/>
        <color rgb="FF0070C0"/>
        <rFont val="Times New Roman"/>
        <family val="1"/>
      </rPr>
      <t xml:space="preserve"> </t>
    </r>
    <r>
      <rPr>
        <sz val="8"/>
        <color rgb="FF0070C0"/>
        <rFont val="Times New Roman"/>
        <family val="1"/>
      </rPr>
      <t>(if applicable)</t>
    </r>
  </si>
  <si>
    <t xml:space="preserve"> S. Y.</t>
  </si>
  <si>
    <t>Structures</t>
  </si>
  <si>
    <t>Transformers</t>
  </si>
  <si>
    <t>Meters</t>
  </si>
  <si>
    <t>Cable</t>
  </si>
  <si>
    <t>Conduit</t>
  </si>
  <si>
    <t>STREET LIGHTS</t>
  </si>
  <si>
    <t>Landscaping &amp; Irrigation - Medians / Parkways / Open Space</t>
  </si>
  <si>
    <r>
      <t xml:space="preserve">MORENO VALLEY UTILITIES (M.V.U.) - </t>
    </r>
    <r>
      <rPr>
        <b/>
        <sz val="8"/>
        <color rgb="FFFF0000"/>
        <rFont val="Times New Roman"/>
        <family val="1"/>
      </rPr>
      <t>please contact MVU to complete this section.</t>
    </r>
  </si>
  <si>
    <t>Signals</t>
  </si>
  <si>
    <t>Modification (per corner)</t>
  </si>
  <si>
    <t>Miscellaneous</t>
  </si>
  <si>
    <t>Adjust Pull Box to Grade</t>
  </si>
  <si>
    <t>MONUMENTS</t>
  </si>
  <si>
    <t>Plan checked by Transportation / Inspected by Land Development</t>
  </si>
  <si>
    <t>Plan checked and inspected by Transportation</t>
  </si>
  <si>
    <t>TRANSPORTATION IMPROVEMENTS</t>
  </si>
  <si>
    <t>TRAFFIC SIGNAL IMPROVEMENTS</t>
  </si>
  <si>
    <t>Traffic Control (for arterial streets only)</t>
  </si>
  <si>
    <t>Traffic Control (for collector streets only)</t>
  </si>
  <si>
    <t>Traffic Control (for local streets only)</t>
  </si>
  <si>
    <t>6" Painted Bike Lane Stripes</t>
  </si>
  <si>
    <t>Painted One-Way (No Passing)</t>
  </si>
  <si>
    <t>Painted Two-Way Left-Turn Lane</t>
  </si>
  <si>
    <t>Painted Pavement Markings</t>
  </si>
  <si>
    <t>8" Thermoplastic Channelizing Line</t>
  </si>
  <si>
    <t>12" Thermoplastic Crosswalk / Limit Line</t>
  </si>
  <si>
    <t>Thermoplastic Pavement Markings</t>
  </si>
  <si>
    <t>Remove Painted Striping &amp; Pavement Markings</t>
  </si>
  <si>
    <t>Remove Thermoplastic Striping &amp; Pavement Markings</t>
  </si>
  <si>
    <t>Remove Roadside Sign</t>
  </si>
  <si>
    <t>Relocate Roadside Sign</t>
  </si>
  <si>
    <t>Reflective Pavement Markers (RPM's)</t>
  </si>
  <si>
    <t>Remove Reflective Pavement Markers (RPM's)</t>
  </si>
  <si>
    <t>Sign w/ One Post</t>
  </si>
  <si>
    <t>Sign w/ Two Post</t>
  </si>
  <si>
    <t>Remove Barricade</t>
  </si>
  <si>
    <t>4" Thermoplastic Traffic Stripes</t>
  </si>
  <si>
    <t>Stop Sign w/ Post</t>
  </si>
  <si>
    <t>Street Name Sign w/ Post</t>
  </si>
  <si>
    <t xml:space="preserve"> C Y</t>
  </si>
  <si>
    <r>
      <t>New</t>
    </r>
    <r>
      <rPr>
        <sz val="6.5"/>
        <rFont val="Times New Roman"/>
        <family val="1"/>
      </rPr>
      <t xml:space="preserve"> (includes communication conduit, controller, software, initial coordination)</t>
    </r>
  </si>
  <si>
    <t>Communication Conduit</t>
  </si>
  <si>
    <t>PEN##-####</t>
  </si>
  <si>
    <t>TR OR PM####</t>
  </si>
  <si>
    <t>3.  For construction items not covered by this worksheet, the Engineer of Record is to provide his opinion of construction cost and use that unit cost.
     If City of Moreno Valley Unit Prices are determined to be too low in the opinion of the Engineer of Record, the higher cost as provided by the
     Engineer of Record should be used.</t>
  </si>
  <si>
    <t>1.  Bond Amounts are shown to the nearest $1,000.00 (Rounded Up)</t>
  </si>
  <si>
    <t>2.  Quantities to be taken from and match the plans but are not intended to determine method of construction.</t>
  </si>
  <si>
    <t>STREET WORK / PAVEMENT</t>
  </si>
  <si>
    <t>OFF-SITE STREET WORK</t>
  </si>
  <si>
    <t>BONDABLE WORK ONLY</t>
  </si>
  <si>
    <t>Enter the pavement section per individual street or grouped by classification</t>
  </si>
  <si>
    <t>Asphalt Rubberized Hot Mix (ARHM) - 2" min. Cap</t>
  </si>
  <si>
    <t>Grind &amp; Pave Existing Pavement (2" min.)</t>
  </si>
  <si>
    <r>
      <t>Asphalt Concrete (A.C.) Berm/Curb - 6"</t>
    </r>
    <r>
      <rPr>
        <sz val="6"/>
        <rFont val="Times New Roman"/>
        <family val="1"/>
      </rPr>
      <t xml:space="preserve">  (</t>
    </r>
    <r>
      <rPr>
        <sz val="6"/>
        <color rgb="FFC00000"/>
        <rFont val="Times New Roman"/>
        <family val="1"/>
      </rPr>
      <t>per MVSI-124</t>
    </r>
    <r>
      <rPr>
        <sz val="6"/>
        <rFont val="Times New Roman"/>
        <family val="1"/>
      </rPr>
      <t>)</t>
    </r>
  </si>
  <si>
    <r>
      <t>Asphalt Concrete (A.C.) Berm/Curb - 8"</t>
    </r>
    <r>
      <rPr>
        <sz val="6"/>
        <rFont val="Times New Roman"/>
        <family val="1"/>
      </rPr>
      <t xml:space="preserve">  (</t>
    </r>
    <r>
      <rPr>
        <sz val="6"/>
        <color rgb="FFC00000"/>
        <rFont val="Times New Roman"/>
        <family val="1"/>
      </rPr>
      <t>per MVSI-124</t>
    </r>
    <r>
      <rPr>
        <sz val="6"/>
        <rFont val="Times New Roman"/>
        <family val="1"/>
      </rPr>
      <t>)</t>
    </r>
  </si>
  <si>
    <r>
      <t xml:space="preserve">Utility Trench </t>
    </r>
    <r>
      <rPr>
        <sz val="6"/>
        <rFont val="Times New Roman"/>
        <family val="1"/>
      </rPr>
      <t xml:space="preserve"> (</t>
    </r>
    <r>
      <rPr>
        <sz val="6"/>
        <color rgb="FFC00000"/>
        <rFont val="Times New Roman"/>
        <family val="1"/>
      </rPr>
      <t>per MVSI-132 Series</t>
    </r>
    <r>
      <rPr>
        <sz val="6"/>
        <rFont val="Times New Roman"/>
        <family val="1"/>
      </rPr>
      <t>)</t>
    </r>
  </si>
  <si>
    <r>
      <t xml:space="preserve">Trench Repaving </t>
    </r>
    <r>
      <rPr>
        <sz val="6"/>
        <rFont val="Times New Roman"/>
        <family val="1"/>
      </rPr>
      <t xml:space="preserve"> (</t>
    </r>
    <r>
      <rPr>
        <sz val="6"/>
        <color rgb="FFC00000"/>
        <rFont val="Times New Roman"/>
        <family val="1"/>
      </rPr>
      <t>per MVSI-132 Series</t>
    </r>
    <r>
      <rPr>
        <sz val="6"/>
        <rFont val="Times New Roman"/>
        <family val="1"/>
      </rPr>
      <t>)</t>
    </r>
  </si>
  <si>
    <t>Asphalt Rubberized Hot Mix (ARHM) Cap / Overlay</t>
  </si>
  <si>
    <r>
      <t>Rubberized Emulsion-Aggregate Slurry (REAS) Seal - Type I</t>
    </r>
    <r>
      <rPr>
        <sz val="6"/>
        <rFont val="Times New Roman"/>
        <family val="1"/>
      </rPr>
      <t xml:space="preserve"> (Local only)</t>
    </r>
  </si>
  <si>
    <r>
      <t>Rubberized Emulsion-Aggregate Slurry (REAS) Seal - Type II</t>
    </r>
    <r>
      <rPr>
        <sz val="6"/>
        <rFont val="Times New Roman"/>
        <family val="1"/>
      </rPr>
      <t xml:space="preserve"> (Collector +)</t>
    </r>
  </si>
  <si>
    <t>Remove / Dispose Existing Pavement / Base</t>
  </si>
  <si>
    <t>Remove Cross Gutter &amp; Spandrel</t>
  </si>
  <si>
    <r>
      <t>Curb &amp; Gutter - 6"</t>
    </r>
    <r>
      <rPr>
        <sz val="6"/>
        <rFont val="Times New Roman"/>
        <family val="1"/>
      </rPr>
      <t xml:space="preserve">  (</t>
    </r>
    <r>
      <rPr>
        <sz val="6"/>
        <color rgb="FFC00000"/>
        <rFont val="Times New Roman"/>
        <family val="1"/>
      </rPr>
      <t>per MVSI-120A</t>
    </r>
    <r>
      <rPr>
        <sz val="6"/>
        <rFont val="Times New Roman"/>
        <family val="1"/>
      </rPr>
      <t>)</t>
    </r>
  </si>
  <si>
    <r>
      <t>Curb &amp; Gutter - 8"</t>
    </r>
    <r>
      <rPr>
        <sz val="6"/>
        <rFont val="Times New Roman"/>
        <family val="1"/>
      </rPr>
      <t xml:space="preserve">  (</t>
    </r>
    <r>
      <rPr>
        <sz val="6"/>
        <color rgb="FFC00000"/>
        <rFont val="Times New Roman"/>
        <family val="1"/>
      </rPr>
      <t>per MVSI-120B</t>
    </r>
    <r>
      <rPr>
        <sz val="6"/>
        <rFont val="Times New Roman"/>
        <family val="1"/>
      </rPr>
      <t>)</t>
    </r>
  </si>
  <si>
    <r>
      <t>Curb Only - 6"</t>
    </r>
    <r>
      <rPr>
        <sz val="6"/>
        <rFont val="Times New Roman"/>
        <family val="1"/>
      </rPr>
      <t xml:space="preserve">  (</t>
    </r>
    <r>
      <rPr>
        <sz val="6"/>
        <color rgb="FFC00000"/>
        <rFont val="Times New Roman"/>
        <family val="1"/>
      </rPr>
      <t>per MVSI-121A</t>
    </r>
    <r>
      <rPr>
        <sz val="6"/>
        <rFont val="Times New Roman"/>
        <family val="1"/>
      </rPr>
      <t>)</t>
    </r>
  </si>
  <si>
    <r>
      <t>Curb Only - 8"</t>
    </r>
    <r>
      <rPr>
        <sz val="6"/>
        <rFont val="Times New Roman"/>
        <family val="1"/>
      </rPr>
      <t xml:space="preserve">  (</t>
    </r>
    <r>
      <rPr>
        <sz val="6"/>
        <color rgb="FFC00000"/>
        <rFont val="Times New Roman"/>
        <family val="1"/>
      </rPr>
      <t>per MVSI-121B</t>
    </r>
    <r>
      <rPr>
        <sz val="6"/>
        <rFont val="Times New Roman"/>
        <family val="1"/>
      </rPr>
      <t>)</t>
    </r>
  </si>
  <si>
    <r>
      <t>Cross Gutter &amp; Spandrel</t>
    </r>
    <r>
      <rPr>
        <sz val="6"/>
        <rFont val="Times New Roman"/>
        <family val="1"/>
      </rPr>
      <t xml:space="preserve">  (</t>
    </r>
    <r>
      <rPr>
        <sz val="6"/>
        <color rgb="FFC00000"/>
        <rFont val="Times New Roman"/>
        <family val="1"/>
      </rPr>
      <t>per MVSI-127</t>
    </r>
    <r>
      <rPr>
        <sz val="6"/>
        <rFont val="Times New Roman"/>
        <family val="1"/>
      </rPr>
      <t>)</t>
    </r>
  </si>
  <si>
    <r>
      <t xml:space="preserve">Sidewalk </t>
    </r>
    <r>
      <rPr>
        <sz val="6"/>
        <rFont val="Times New Roman"/>
        <family val="1"/>
      </rPr>
      <t>(</t>
    </r>
    <r>
      <rPr>
        <sz val="6"/>
        <color rgb="FFC00000"/>
        <rFont val="Times New Roman"/>
        <family val="1"/>
      </rPr>
      <t>per MVSI-115 Series</t>
    </r>
    <r>
      <rPr>
        <sz val="6"/>
        <rFont val="Times New Roman"/>
        <family val="1"/>
      </rPr>
      <t>)</t>
    </r>
  </si>
  <si>
    <t>Alley Apron - 1/2</t>
  </si>
  <si>
    <r>
      <t>Driveway Approach - 6"</t>
    </r>
    <r>
      <rPr>
        <sz val="6"/>
        <rFont val="Times New Roman"/>
        <family val="1"/>
      </rPr>
      <t xml:space="preserve">  (</t>
    </r>
    <r>
      <rPr>
        <sz val="6"/>
        <color rgb="FFC00000"/>
        <rFont val="Times New Roman"/>
        <family val="1"/>
      </rPr>
      <t>per MVSI-111 Series</t>
    </r>
    <r>
      <rPr>
        <sz val="6"/>
        <rFont val="Times New Roman"/>
        <family val="1"/>
      </rPr>
      <t>)</t>
    </r>
  </si>
  <si>
    <r>
      <t>Driveway Approach - 8"</t>
    </r>
    <r>
      <rPr>
        <sz val="6"/>
        <rFont val="Times New Roman"/>
        <family val="1"/>
      </rPr>
      <t xml:space="preserve">  (</t>
    </r>
    <r>
      <rPr>
        <sz val="6"/>
        <color rgb="FFC00000"/>
        <rFont val="Times New Roman"/>
        <family val="1"/>
      </rPr>
      <t>per MVSI-112 Series</t>
    </r>
    <r>
      <rPr>
        <sz val="6"/>
        <rFont val="Times New Roman"/>
        <family val="1"/>
      </rPr>
      <t>)</t>
    </r>
  </si>
  <si>
    <r>
      <t>Access (Wheelchair) Ramp - Type 1</t>
    </r>
    <r>
      <rPr>
        <sz val="6"/>
        <rFont val="Times New Roman"/>
        <family val="1"/>
      </rPr>
      <t xml:space="preserve">  (</t>
    </r>
    <r>
      <rPr>
        <sz val="6"/>
        <color rgb="FFC00000"/>
        <rFont val="Times New Roman"/>
        <family val="1"/>
      </rPr>
      <t>per MVSI-114A</t>
    </r>
    <r>
      <rPr>
        <sz val="6"/>
        <rFont val="Times New Roman"/>
        <family val="1"/>
      </rPr>
      <t>)</t>
    </r>
  </si>
  <si>
    <r>
      <t>Access (Wheelchair) Ramp - Type 2</t>
    </r>
    <r>
      <rPr>
        <sz val="6"/>
        <rFont val="Times New Roman"/>
        <family val="1"/>
      </rPr>
      <t xml:space="preserve">  (</t>
    </r>
    <r>
      <rPr>
        <sz val="6"/>
        <color rgb="FFC00000"/>
        <rFont val="Times New Roman"/>
        <family val="1"/>
      </rPr>
      <t>per MVSI-114B</t>
    </r>
    <r>
      <rPr>
        <sz val="6"/>
        <rFont val="Times New Roman"/>
        <family val="1"/>
      </rPr>
      <t>)</t>
    </r>
  </si>
  <si>
    <r>
      <t>Alley Approach - 8"</t>
    </r>
    <r>
      <rPr>
        <sz val="6"/>
        <rFont val="Times New Roman"/>
        <family val="1"/>
      </rPr>
      <t xml:space="preserve">  (</t>
    </r>
    <r>
      <rPr>
        <sz val="6"/>
        <color rgb="FFC00000"/>
        <rFont val="Times New Roman"/>
        <family val="1"/>
      </rPr>
      <t>per MVSI-113</t>
    </r>
    <r>
      <rPr>
        <sz val="6"/>
        <rFont val="Times New Roman"/>
        <family val="1"/>
      </rPr>
      <t>)</t>
    </r>
  </si>
  <si>
    <r>
      <t>Bus Turnout</t>
    </r>
    <r>
      <rPr>
        <sz val="6"/>
        <rFont val="Times New Roman"/>
        <family val="1"/>
      </rPr>
      <t xml:space="preserve">  (</t>
    </r>
    <r>
      <rPr>
        <sz val="6"/>
        <color rgb="FFC00000"/>
        <rFont val="Times New Roman"/>
        <family val="1"/>
      </rPr>
      <t>per MVSI-161</t>
    </r>
    <r>
      <rPr>
        <sz val="6"/>
        <rFont val="Times New Roman"/>
        <family val="1"/>
      </rPr>
      <t>)</t>
    </r>
  </si>
  <si>
    <r>
      <t>MEDIAN</t>
    </r>
    <r>
      <rPr>
        <b/>
        <sz val="7"/>
        <rFont val="Times New Roman"/>
        <family val="1"/>
      </rPr>
      <t xml:space="preserve"> - </t>
    </r>
    <r>
      <rPr>
        <i/>
        <sz val="7"/>
        <color rgb="FFC00000"/>
        <rFont val="Times New Roman"/>
        <family val="1"/>
      </rPr>
      <t>per MVSI-140 thru 147</t>
    </r>
  </si>
  <si>
    <r>
      <t>Median Stamped Concrete</t>
    </r>
    <r>
      <rPr>
        <sz val="6"/>
        <rFont val="Times New Roman"/>
        <family val="1"/>
      </rPr>
      <t xml:space="preserve">  (</t>
    </r>
    <r>
      <rPr>
        <sz val="6"/>
        <color rgb="FFC00000"/>
        <rFont val="Times New Roman"/>
        <family val="1"/>
      </rPr>
      <t>per MVSI-142 Series</t>
    </r>
    <r>
      <rPr>
        <sz val="6"/>
        <rFont val="Times New Roman"/>
        <family val="1"/>
      </rPr>
      <t>)</t>
    </r>
  </si>
  <si>
    <t>Relocate Street Light</t>
  </si>
  <si>
    <t>Walls - Masonry (6' Max.)</t>
  </si>
  <si>
    <t>Walls - Masonry Retaining (6' Max.)</t>
  </si>
  <si>
    <t>Walls - Reinforced P.C.C. Retaining (6' Max.)</t>
  </si>
  <si>
    <t>Street Tree Relocate</t>
  </si>
  <si>
    <r>
      <t>Street Tree</t>
    </r>
    <r>
      <rPr>
        <sz val="6"/>
        <rFont val="Times New Roman"/>
        <family val="1"/>
      </rPr>
      <t xml:space="preserve"> (</t>
    </r>
    <r>
      <rPr>
        <sz val="6"/>
        <color rgb="FFC00000"/>
        <rFont val="Times New Roman"/>
        <family val="1"/>
      </rPr>
      <t>per MVSI-118 Series &amp; MVSI-119</t>
    </r>
    <r>
      <rPr>
        <sz val="6"/>
        <rFont val="Times New Roman"/>
        <family val="1"/>
      </rPr>
      <t>)</t>
    </r>
  </si>
  <si>
    <r>
      <t>Monuments</t>
    </r>
    <r>
      <rPr>
        <sz val="6"/>
        <rFont val="Times New Roman"/>
        <family val="1"/>
      </rPr>
      <t xml:space="preserve">  (</t>
    </r>
    <r>
      <rPr>
        <sz val="6"/>
        <color rgb="FFC00000"/>
        <rFont val="Times New Roman"/>
        <family val="1"/>
      </rPr>
      <t>per MVSI-170 Series</t>
    </r>
    <r>
      <rPr>
        <sz val="6"/>
        <rFont val="Times New Roman"/>
        <family val="1"/>
      </rPr>
      <t>)</t>
    </r>
  </si>
  <si>
    <r>
      <t>Underground of Utilities</t>
    </r>
    <r>
      <rPr>
        <sz val="6"/>
        <rFont val="Times New Roman"/>
        <family val="1"/>
      </rPr>
      <t xml:space="preserve">  (</t>
    </r>
    <r>
      <rPr>
        <sz val="6"/>
        <color rgb="FFC00000"/>
        <rFont val="Times New Roman"/>
        <family val="1"/>
      </rPr>
      <t>per MVSI-180 thru 183 Series</t>
    </r>
    <r>
      <rPr>
        <sz val="6"/>
        <rFont val="Times New Roman"/>
        <family val="1"/>
      </rPr>
      <t>)</t>
    </r>
  </si>
  <si>
    <r>
      <t>Cluster Mail Boxes</t>
    </r>
    <r>
      <rPr>
        <sz val="6"/>
        <rFont val="Times New Roman"/>
        <family val="1"/>
      </rPr>
      <t xml:space="preserve">  (</t>
    </r>
    <r>
      <rPr>
        <sz val="6"/>
        <color rgb="FFC00000"/>
        <rFont val="Times New Roman"/>
        <family val="1"/>
      </rPr>
      <t>per MVSI-117B</t>
    </r>
    <r>
      <rPr>
        <sz val="6"/>
        <rFont val="Times New Roman"/>
        <family val="1"/>
      </rPr>
      <t>)</t>
    </r>
  </si>
  <si>
    <r>
      <t>SPECIAL DISTRICTS</t>
    </r>
    <r>
      <rPr>
        <sz val="7"/>
        <rFont val="Times New Roman"/>
        <family val="1"/>
      </rPr>
      <t xml:space="preserve"> - </t>
    </r>
    <r>
      <rPr>
        <i/>
        <sz val="7"/>
        <color rgb="FFC00000"/>
        <rFont val="Times New Roman"/>
        <family val="1"/>
      </rPr>
      <t>per MVLI-500 thru 582 Series</t>
    </r>
  </si>
  <si>
    <r>
      <t>98w LED or Equivalent [11,500 Lumens]</t>
    </r>
    <r>
      <rPr>
        <sz val="6"/>
        <rFont val="Times New Roman"/>
        <family val="1"/>
      </rPr>
      <t xml:space="preserve">  (</t>
    </r>
    <r>
      <rPr>
        <sz val="6"/>
        <color rgb="FFC00000"/>
        <rFont val="Times New Roman"/>
        <family val="1"/>
      </rPr>
      <t>per MVLT-400B / C</t>
    </r>
    <r>
      <rPr>
        <sz val="6"/>
        <rFont val="Times New Roman"/>
        <family val="1"/>
      </rPr>
      <t>)</t>
    </r>
  </si>
  <si>
    <t>M.V.U. SUBTOTAL =</t>
  </si>
  <si>
    <r>
      <t>31w LED or Equivalent [3,800 Lumens]</t>
    </r>
    <r>
      <rPr>
        <sz val="6"/>
        <rFont val="Times New Roman"/>
        <family val="1"/>
      </rPr>
      <t xml:space="preserve">  (</t>
    </r>
    <r>
      <rPr>
        <sz val="6"/>
        <color rgb="FFC00000"/>
        <rFont val="Times New Roman"/>
        <family val="1"/>
      </rPr>
      <t>per MVLT-400A</t>
    </r>
    <r>
      <rPr>
        <sz val="6"/>
        <rFont val="Times New Roman"/>
        <family val="1"/>
      </rPr>
      <t>)</t>
    </r>
  </si>
  <si>
    <t>6" Painted Broken Stripes</t>
  </si>
  <si>
    <t>6" Painted Double Solid Stripes</t>
  </si>
  <si>
    <t>6" Painted Solid Stripes</t>
  </si>
  <si>
    <t>8" Painted Solid Stripes</t>
  </si>
  <si>
    <t>12" Painted Solid Stripes</t>
  </si>
  <si>
    <t>Painted Curb Markings (2 coat)</t>
  </si>
  <si>
    <t>6" Thermoplastic Traffic Stripes</t>
  </si>
  <si>
    <r>
      <t>Delineator - Class 2</t>
    </r>
    <r>
      <rPr>
        <sz val="6"/>
        <rFont val="Times New Roman"/>
        <family val="1"/>
      </rPr>
      <t xml:space="preserve"> (</t>
    </r>
    <r>
      <rPr>
        <sz val="6"/>
        <color rgb="FFC00000"/>
        <rFont val="Times New Roman"/>
        <family val="1"/>
      </rPr>
      <t>per MVLT-418 Series</t>
    </r>
    <r>
      <rPr>
        <sz val="6"/>
        <rFont val="Times New Roman"/>
        <family val="1"/>
      </rPr>
      <t>)</t>
    </r>
  </si>
  <si>
    <r>
      <t>Delineator - Class 1 / Type F</t>
    </r>
    <r>
      <rPr>
        <sz val="6"/>
        <rFont val="Times New Roman"/>
        <family val="1"/>
      </rPr>
      <t xml:space="preserve"> (</t>
    </r>
    <r>
      <rPr>
        <sz val="6"/>
        <color rgb="FFC00000"/>
        <rFont val="Times New Roman"/>
        <family val="1"/>
      </rPr>
      <t>per MVLT-418 Series</t>
    </r>
    <r>
      <rPr>
        <sz val="6"/>
        <rFont val="Times New Roman"/>
        <family val="1"/>
      </rPr>
      <t>)</t>
    </r>
  </si>
  <si>
    <r>
      <t>Striping</t>
    </r>
    <r>
      <rPr>
        <i/>
        <sz val="7"/>
        <rFont val="Times New Roman"/>
        <family val="1"/>
      </rPr>
      <t xml:space="preserve"> - </t>
    </r>
    <r>
      <rPr>
        <i/>
        <sz val="7"/>
        <color rgb="FFC00000"/>
        <rFont val="Times New Roman"/>
        <family val="1"/>
      </rPr>
      <t>per MVLT-430 thru 440 Series</t>
    </r>
  </si>
  <si>
    <r>
      <t>Signs</t>
    </r>
    <r>
      <rPr>
        <sz val="7"/>
        <rFont val="Times New Roman"/>
        <family val="1"/>
      </rPr>
      <t xml:space="preserve"> - </t>
    </r>
    <r>
      <rPr>
        <i/>
        <sz val="7"/>
        <color rgb="FFC00000"/>
        <rFont val="Times New Roman"/>
        <family val="1"/>
      </rPr>
      <t>per MVLT-410 thru 414 Series</t>
    </r>
  </si>
  <si>
    <t>Sign (Strap &amp; Saddle Bracket Method)</t>
  </si>
  <si>
    <t>Sign (Mast Arm Hanger Method)</t>
  </si>
  <si>
    <t>Channelizer</t>
  </si>
  <si>
    <r>
      <t>Object Markers - Type "L" / Type "N"</t>
    </r>
    <r>
      <rPr>
        <sz val="6"/>
        <rFont val="Times New Roman"/>
        <family val="1"/>
      </rPr>
      <t xml:space="preserve"> (</t>
    </r>
    <r>
      <rPr>
        <sz val="6"/>
        <color rgb="FFC00000"/>
        <rFont val="Times New Roman"/>
        <family val="1"/>
      </rPr>
      <t>per MVLT-417</t>
    </r>
    <r>
      <rPr>
        <sz val="6"/>
        <rFont val="Times New Roman"/>
        <family val="1"/>
      </rPr>
      <t>)</t>
    </r>
  </si>
  <si>
    <t>Fiber Optic Cable - 6 Strand Single Mode</t>
  </si>
  <si>
    <t>Fiber Optic Cable - 12 Strand Single Mode</t>
  </si>
  <si>
    <t>LED Speed Display Sign w/ Assembly</t>
  </si>
  <si>
    <t>Pull Box (#5)</t>
  </si>
  <si>
    <t>Pull Box (#6)</t>
  </si>
  <si>
    <t>Pull Box (#6E)</t>
  </si>
  <si>
    <t>Signal Loops (6' Round Type E)</t>
  </si>
  <si>
    <t>Signal Loops (6' Square Type E - w/ bike detection zone)</t>
  </si>
  <si>
    <t>TRAFFIC SIGNAL SUBTOTAL =</t>
  </si>
  <si>
    <t>Reinforced Concrete Box (R.C.B.) - 8' x 10'</t>
  </si>
  <si>
    <t>Reinforced Concrete Box (R.C.B.) - 8' x 12'</t>
  </si>
  <si>
    <t>Reinforced Concrete Box (R.C.B.) - 4' x 3' (2)</t>
  </si>
  <si>
    <t>Reinforced Concrete Box (R.C.B.) - 4' x 2' (3)</t>
  </si>
  <si>
    <r>
      <t>Manhole Shaft</t>
    </r>
    <r>
      <rPr>
        <sz val="6"/>
        <rFont val="Times New Roman"/>
        <family val="1"/>
      </rPr>
      <t xml:space="preserve">  [</t>
    </r>
    <r>
      <rPr>
        <sz val="6"/>
        <color rgb="FFC00000"/>
        <rFont val="Times New Roman"/>
        <family val="1"/>
      </rPr>
      <t>per MVFE-320C</t>
    </r>
    <r>
      <rPr>
        <sz val="6"/>
        <rFont val="Times New Roman"/>
        <family val="1"/>
      </rPr>
      <t>]</t>
    </r>
  </si>
  <si>
    <r>
      <t>Manhole No. 1</t>
    </r>
    <r>
      <rPr>
        <sz val="5"/>
        <rFont val="Times New Roman"/>
        <family val="1"/>
      </rPr>
      <t xml:space="preserve">  [</t>
    </r>
    <r>
      <rPr>
        <sz val="5"/>
        <color rgb="FFC00000"/>
        <rFont val="Times New Roman"/>
        <family val="1"/>
      </rPr>
      <t>per MVFE-320 / 321 Series</t>
    </r>
    <r>
      <rPr>
        <sz val="5"/>
        <rFont val="Times New Roman"/>
        <family val="1"/>
      </rPr>
      <t xml:space="preserve"> - pipes 33" or smaller]</t>
    </r>
  </si>
  <si>
    <r>
      <t>Manhole No. 2</t>
    </r>
    <r>
      <rPr>
        <sz val="5"/>
        <rFont val="Times New Roman"/>
        <family val="1"/>
      </rPr>
      <t xml:space="preserve">  [</t>
    </r>
    <r>
      <rPr>
        <sz val="5"/>
        <color rgb="FFC00000"/>
        <rFont val="Times New Roman"/>
        <family val="1"/>
      </rPr>
      <t>per MVFE-320 / 321 Series</t>
    </r>
    <r>
      <rPr>
        <sz val="5"/>
        <rFont val="Times New Roman"/>
        <family val="1"/>
      </rPr>
      <t xml:space="preserve"> - pipes 36" or larger]</t>
    </r>
  </si>
  <si>
    <r>
      <t>Manhole No. 3</t>
    </r>
    <r>
      <rPr>
        <sz val="5"/>
        <rFont val="Times New Roman"/>
        <family val="1"/>
      </rPr>
      <t xml:space="preserve">  [</t>
    </r>
    <r>
      <rPr>
        <sz val="5"/>
        <color rgb="FFC00000"/>
        <rFont val="Times New Roman"/>
        <family val="1"/>
      </rPr>
      <t>per MVFE-320 / 321 Series</t>
    </r>
    <r>
      <rPr>
        <sz val="5"/>
        <rFont val="Times New Roman"/>
        <family val="1"/>
      </rPr>
      <t xml:space="preserve"> - all R.C.B.'s]</t>
    </r>
  </si>
  <si>
    <r>
      <t>Manhole No. 4</t>
    </r>
    <r>
      <rPr>
        <sz val="5"/>
        <rFont val="Times New Roman"/>
        <family val="1"/>
      </rPr>
      <t xml:space="preserve">  [</t>
    </r>
    <r>
      <rPr>
        <sz val="5"/>
        <color rgb="FFC00000"/>
        <rFont val="Times New Roman"/>
        <family val="1"/>
      </rPr>
      <t>per MVFE-320 / 321 Series</t>
    </r>
    <r>
      <rPr>
        <sz val="5"/>
        <rFont val="Times New Roman"/>
        <family val="1"/>
      </rPr>
      <t xml:space="preserve"> - pipes 36" or larger w/ side inlet]</t>
    </r>
  </si>
  <si>
    <t>BASINS</t>
  </si>
  <si>
    <t>Catch Basin - Grated</t>
  </si>
  <si>
    <t>Grated Basin - 18" x 18"</t>
  </si>
  <si>
    <t>Grated Basin - 24" x 24"</t>
  </si>
  <si>
    <t>Grated Basin - 36" x 36"</t>
  </si>
  <si>
    <t>Concrete "V" Gutter</t>
  </si>
  <si>
    <r>
      <t>Curb Drain</t>
    </r>
    <r>
      <rPr>
        <sz val="6"/>
        <rFont val="Times New Roman"/>
        <family val="1"/>
      </rPr>
      <t xml:space="preserve">  [</t>
    </r>
    <r>
      <rPr>
        <sz val="6"/>
        <color rgb="FFC00000"/>
        <rFont val="Times New Roman"/>
        <family val="1"/>
      </rPr>
      <t>per MVSI-152</t>
    </r>
    <r>
      <rPr>
        <sz val="6"/>
        <rFont val="Times New Roman"/>
        <family val="1"/>
      </rPr>
      <t>]</t>
    </r>
  </si>
  <si>
    <r>
      <t>Parkway Culvert</t>
    </r>
    <r>
      <rPr>
        <sz val="6"/>
        <rFont val="Times New Roman"/>
        <family val="1"/>
      </rPr>
      <t xml:space="preserve">  [</t>
    </r>
    <r>
      <rPr>
        <sz val="6"/>
        <color rgb="FFC00000"/>
        <rFont val="Times New Roman"/>
        <family val="1"/>
      </rPr>
      <t>per MVSI-150 Series</t>
    </r>
    <r>
      <rPr>
        <sz val="6"/>
        <rFont val="Times New Roman"/>
        <family val="1"/>
      </rPr>
      <t>]</t>
    </r>
  </si>
  <si>
    <r>
      <t>Sidewalk Outlet</t>
    </r>
    <r>
      <rPr>
        <sz val="6"/>
        <rFont val="Times New Roman"/>
        <family val="1"/>
      </rPr>
      <t xml:space="preserve">  [</t>
    </r>
    <r>
      <rPr>
        <sz val="6"/>
        <color rgb="FFC00000"/>
        <rFont val="Times New Roman"/>
        <family val="1"/>
      </rPr>
      <t>per MVSI-151 Series</t>
    </r>
    <r>
      <rPr>
        <sz val="6"/>
        <rFont val="Times New Roman"/>
        <family val="1"/>
      </rPr>
      <t>]</t>
    </r>
  </si>
  <si>
    <r>
      <t>Catch Basin (7')</t>
    </r>
    <r>
      <rPr>
        <sz val="6"/>
        <rFont val="Times New Roman"/>
        <family val="1"/>
      </rPr>
      <t xml:space="preserve">  [</t>
    </r>
    <r>
      <rPr>
        <sz val="6"/>
        <color rgb="FFC00000"/>
        <rFont val="Times New Roman"/>
        <family val="1"/>
      </rPr>
      <t>per MVFE-300 Series</t>
    </r>
    <r>
      <rPr>
        <sz val="6"/>
        <rFont val="Times New Roman"/>
        <family val="1"/>
      </rPr>
      <t>]</t>
    </r>
  </si>
  <si>
    <r>
      <t>Catch Basin (10')</t>
    </r>
    <r>
      <rPr>
        <sz val="6"/>
        <rFont val="Times New Roman"/>
        <family val="1"/>
      </rPr>
      <t xml:space="preserve">  [</t>
    </r>
    <r>
      <rPr>
        <sz val="6"/>
        <color rgb="FFC00000"/>
        <rFont val="Times New Roman"/>
        <family val="1"/>
      </rPr>
      <t>per MVFE-300 Series</t>
    </r>
    <r>
      <rPr>
        <sz val="6"/>
        <rFont val="Times New Roman"/>
        <family val="1"/>
      </rPr>
      <t>]</t>
    </r>
  </si>
  <si>
    <r>
      <t>Catch Basin (14')</t>
    </r>
    <r>
      <rPr>
        <sz val="6"/>
        <rFont val="Times New Roman"/>
        <family val="1"/>
      </rPr>
      <t xml:space="preserve">  [</t>
    </r>
    <r>
      <rPr>
        <sz val="6"/>
        <color rgb="FFC00000"/>
        <rFont val="Times New Roman"/>
        <family val="1"/>
      </rPr>
      <t>per MVFE-300 Series</t>
    </r>
    <r>
      <rPr>
        <sz val="6"/>
        <rFont val="Times New Roman"/>
        <family val="1"/>
      </rPr>
      <t>]</t>
    </r>
  </si>
  <si>
    <r>
      <t>Catch Basin (21')</t>
    </r>
    <r>
      <rPr>
        <sz val="6"/>
        <rFont val="Times New Roman"/>
        <family val="1"/>
      </rPr>
      <t xml:space="preserve">  [</t>
    </r>
    <r>
      <rPr>
        <sz val="6"/>
        <color rgb="FFC00000"/>
        <rFont val="Times New Roman"/>
        <family val="1"/>
      </rPr>
      <t>per MVFE-300 Series</t>
    </r>
    <r>
      <rPr>
        <sz val="6"/>
        <rFont val="Times New Roman"/>
        <family val="1"/>
      </rPr>
      <t>]</t>
    </r>
  </si>
  <si>
    <r>
      <t>Catch Basin (28')</t>
    </r>
    <r>
      <rPr>
        <sz val="6"/>
        <rFont val="Times New Roman"/>
        <family val="1"/>
      </rPr>
      <t xml:space="preserve">  [</t>
    </r>
    <r>
      <rPr>
        <sz val="6"/>
        <color rgb="FFC00000"/>
        <rFont val="Times New Roman"/>
        <family val="1"/>
      </rPr>
      <t>per MVFE-300 Series</t>
    </r>
    <r>
      <rPr>
        <sz val="6"/>
        <rFont val="Times New Roman"/>
        <family val="1"/>
      </rPr>
      <t>]</t>
    </r>
  </si>
  <si>
    <r>
      <t>Local Depression</t>
    </r>
    <r>
      <rPr>
        <sz val="6"/>
        <rFont val="Times New Roman"/>
        <family val="1"/>
      </rPr>
      <t xml:space="preserve">  [</t>
    </r>
    <r>
      <rPr>
        <sz val="6"/>
        <color rgb="FFC00000"/>
        <rFont val="Times New Roman"/>
        <family val="1"/>
      </rPr>
      <t>per MVFE-300A</t>
    </r>
    <r>
      <rPr>
        <sz val="6"/>
        <rFont val="Times New Roman"/>
        <family val="1"/>
      </rPr>
      <t xml:space="preserve"> or APWA Std. 313]</t>
    </r>
  </si>
  <si>
    <t>Rip Rap</t>
  </si>
  <si>
    <t>Rip Rap (Grouted)</t>
  </si>
  <si>
    <r>
      <t>Transition Structure #1</t>
    </r>
    <r>
      <rPr>
        <sz val="6"/>
        <rFont val="Times New Roman"/>
        <family val="1"/>
      </rPr>
      <t xml:space="preserve">  [</t>
    </r>
    <r>
      <rPr>
        <sz val="6"/>
        <color rgb="FF7030A0"/>
        <rFont val="Times New Roman"/>
        <family val="1"/>
      </rPr>
      <t>RCFC Std. TS301</t>
    </r>
    <r>
      <rPr>
        <sz val="6"/>
        <rFont val="Times New Roman"/>
        <family val="1"/>
      </rPr>
      <t xml:space="preserve"> - Single Pipe to Single Box]</t>
    </r>
  </si>
  <si>
    <r>
      <t>Transition Structure #2</t>
    </r>
    <r>
      <rPr>
        <sz val="6"/>
        <rFont val="Times New Roman"/>
        <family val="1"/>
      </rPr>
      <t xml:space="preserve">  [</t>
    </r>
    <r>
      <rPr>
        <sz val="6"/>
        <color rgb="FF7030A0"/>
        <rFont val="Times New Roman"/>
        <family val="1"/>
      </rPr>
      <t>RCFC Std. TS302</t>
    </r>
    <r>
      <rPr>
        <sz val="6"/>
        <rFont val="Times New Roman"/>
        <family val="1"/>
      </rPr>
      <t xml:space="preserve"> - Single Box to Single Box]</t>
    </r>
  </si>
  <si>
    <r>
      <t>Transition Structure #3</t>
    </r>
    <r>
      <rPr>
        <sz val="6"/>
        <rFont val="Times New Roman"/>
        <family val="1"/>
      </rPr>
      <t xml:space="preserve">  [</t>
    </r>
    <r>
      <rPr>
        <sz val="6"/>
        <color rgb="FF7030A0"/>
        <rFont val="Times New Roman"/>
        <family val="1"/>
      </rPr>
      <t>RCFC Std. TS303</t>
    </r>
    <r>
      <rPr>
        <sz val="6"/>
        <rFont val="Times New Roman"/>
        <family val="1"/>
      </rPr>
      <t xml:space="preserve"> - Pipe to Pipe w/ Pipe Junction]</t>
    </r>
  </si>
  <si>
    <r>
      <t>Junction Structure #1</t>
    </r>
    <r>
      <rPr>
        <sz val="6"/>
        <rFont val="Times New Roman"/>
        <family val="1"/>
      </rPr>
      <t xml:space="preserve">  [</t>
    </r>
    <r>
      <rPr>
        <sz val="6"/>
        <color rgb="FF7030A0"/>
        <rFont val="Times New Roman"/>
        <family val="1"/>
      </rPr>
      <t>RCFC Std. JS226</t>
    </r>
    <r>
      <rPr>
        <sz val="6"/>
        <rFont val="Times New Roman"/>
        <family val="1"/>
      </rPr>
      <t xml:space="preserve"> - 33" or larger Side Inlet to Box]</t>
    </r>
  </si>
  <si>
    <r>
      <t>Junction Structure #2</t>
    </r>
    <r>
      <rPr>
        <sz val="6"/>
        <rFont val="Times New Roman"/>
        <family val="1"/>
      </rPr>
      <t xml:space="preserve">  [</t>
    </r>
    <r>
      <rPr>
        <sz val="6"/>
        <color rgb="FF7030A0"/>
        <rFont val="Times New Roman"/>
        <family val="1"/>
      </rPr>
      <t>RCFC Std. JS227</t>
    </r>
    <r>
      <rPr>
        <sz val="6"/>
        <rFont val="Times New Roman"/>
        <family val="1"/>
      </rPr>
      <t xml:space="preserve"> - Side Inlet larger than 1/2 O.D. Pipe]</t>
    </r>
  </si>
  <si>
    <r>
      <t>Junction Structure #3</t>
    </r>
    <r>
      <rPr>
        <sz val="6"/>
        <rFont val="Times New Roman"/>
        <family val="1"/>
      </rPr>
      <t xml:space="preserve">  [</t>
    </r>
    <r>
      <rPr>
        <sz val="6"/>
        <color rgb="FF7030A0"/>
        <rFont val="Times New Roman"/>
        <family val="1"/>
      </rPr>
      <t>RCFC Std. JS228</t>
    </r>
    <r>
      <rPr>
        <sz val="6"/>
        <rFont val="Times New Roman"/>
        <family val="1"/>
      </rPr>
      <t xml:space="preserve"> - 30" or smaller Side Inlet to Box]</t>
    </r>
  </si>
  <si>
    <r>
      <t>Junction Structure #4</t>
    </r>
    <r>
      <rPr>
        <sz val="6"/>
        <rFont val="Times New Roman"/>
        <family val="1"/>
      </rPr>
      <t xml:space="preserve">  [</t>
    </r>
    <r>
      <rPr>
        <sz val="6"/>
        <color rgb="FF7030A0"/>
        <rFont val="Times New Roman"/>
        <family val="1"/>
      </rPr>
      <t>RCFC Std. JS229</t>
    </r>
    <r>
      <rPr>
        <sz val="6"/>
        <rFont val="Times New Roman"/>
        <family val="1"/>
      </rPr>
      <t xml:space="preserve"> - 24" or smaller Side Inlet to Pipe]</t>
    </r>
  </si>
  <si>
    <r>
      <t>Junction Structure #6 / #7</t>
    </r>
    <r>
      <rPr>
        <sz val="6"/>
        <rFont val="Times New Roman"/>
        <family val="1"/>
      </rPr>
      <t xml:space="preserve">  [</t>
    </r>
    <r>
      <rPr>
        <sz val="6"/>
        <color rgb="FF7030A0"/>
        <rFont val="Times New Roman"/>
        <family val="1"/>
      </rPr>
      <t>RCFC Std. JS231/232</t>
    </r>
    <r>
      <rPr>
        <sz val="6"/>
        <rFont val="Times New Roman"/>
        <family val="1"/>
      </rPr>
      <t xml:space="preserve"> - Side Inlet to Channel]</t>
    </r>
  </si>
  <si>
    <r>
      <t>Type IX Inlet Structure</t>
    </r>
    <r>
      <rPr>
        <sz val="6"/>
        <rFont val="Times New Roman"/>
        <family val="1"/>
      </rPr>
      <t xml:space="preserve">  [</t>
    </r>
    <r>
      <rPr>
        <sz val="6"/>
        <color rgb="FF7030A0"/>
        <rFont val="Times New Roman"/>
        <family val="1"/>
      </rPr>
      <t>RCFC Std. CB-107</t>
    </r>
    <r>
      <rPr>
        <sz val="6"/>
        <rFont val="Times New Roman"/>
        <family val="1"/>
      </rPr>
      <t xml:space="preserve"> - Checkered Covered Plate]</t>
    </r>
  </si>
  <si>
    <r>
      <t>Type X Inlet Structure</t>
    </r>
    <r>
      <rPr>
        <sz val="6"/>
        <rFont val="Times New Roman"/>
        <family val="1"/>
      </rPr>
      <t xml:space="preserve">  [</t>
    </r>
    <r>
      <rPr>
        <sz val="6"/>
        <color rgb="FF7030A0"/>
        <rFont val="Times New Roman"/>
        <family val="1"/>
      </rPr>
      <t>RCFC Std. CB-108</t>
    </r>
    <r>
      <rPr>
        <sz val="6"/>
        <rFont val="Times New Roman"/>
        <family val="1"/>
      </rPr>
      <t xml:space="preserve"> - Grate]</t>
    </r>
  </si>
  <si>
    <r>
      <t>Concrete Drop Inlet Structure</t>
    </r>
    <r>
      <rPr>
        <sz val="6"/>
        <rFont val="Times New Roman"/>
        <family val="1"/>
      </rPr>
      <t xml:space="preserve">  [</t>
    </r>
    <r>
      <rPr>
        <sz val="6"/>
        <color rgb="FF7030A0"/>
        <rFont val="Times New Roman"/>
        <family val="1"/>
      </rPr>
      <t>per RCFC Std. CB-110</t>
    </r>
    <r>
      <rPr>
        <sz val="6"/>
        <rFont val="Times New Roman"/>
        <family val="1"/>
      </rPr>
      <t>]</t>
    </r>
  </si>
  <si>
    <r>
      <t>Concrete Collar (greater than 36")</t>
    </r>
    <r>
      <rPr>
        <sz val="6"/>
        <rFont val="Times New Roman"/>
        <family val="1"/>
      </rPr>
      <t xml:space="preserve">  [</t>
    </r>
    <r>
      <rPr>
        <sz val="6"/>
        <color rgb="FF7030A0"/>
        <rFont val="Times New Roman"/>
        <family val="1"/>
      </rPr>
      <t>per RCFC Std. M803</t>
    </r>
    <r>
      <rPr>
        <sz val="6"/>
        <rFont val="Times New Roman"/>
        <family val="1"/>
      </rPr>
      <t xml:space="preserve"> - up to 66"]</t>
    </r>
  </si>
  <si>
    <r>
      <t>Concrete Bulkhead</t>
    </r>
    <r>
      <rPr>
        <sz val="6"/>
        <rFont val="Times New Roman"/>
        <family val="1"/>
      </rPr>
      <t xml:space="preserve">  [</t>
    </r>
    <r>
      <rPr>
        <sz val="6"/>
        <color rgb="FF7030A0"/>
        <rFont val="Times New Roman"/>
        <family val="1"/>
      </rPr>
      <t>per RCFC Std. M816</t>
    </r>
    <r>
      <rPr>
        <sz val="6"/>
        <rFont val="Times New Roman"/>
        <family val="1"/>
      </rPr>
      <t>]</t>
    </r>
  </si>
  <si>
    <r>
      <t>Concrete Collar (up to 36")</t>
    </r>
    <r>
      <rPr>
        <sz val="6"/>
        <rFont val="Times New Roman"/>
        <family val="1"/>
      </rPr>
      <t xml:space="preserve">  [</t>
    </r>
    <r>
      <rPr>
        <sz val="6"/>
        <color rgb="FFC00000"/>
        <rFont val="Times New Roman"/>
        <family val="1"/>
      </rPr>
      <t>per MVFE-340</t>
    </r>
    <r>
      <rPr>
        <sz val="6"/>
        <rFont val="Times New Roman"/>
        <family val="1"/>
      </rPr>
      <t>]</t>
    </r>
  </si>
  <si>
    <r>
      <t>Manhole No. 1</t>
    </r>
    <r>
      <rPr>
        <sz val="6"/>
        <rFont val="Times New Roman"/>
        <family val="1"/>
      </rPr>
      <t xml:space="preserve">  [</t>
    </r>
    <r>
      <rPr>
        <sz val="6"/>
        <color rgb="FF7030A0"/>
        <rFont val="Times New Roman"/>
        <family val="1"/>
      </rPr>
      <t>per RCFC Std. MH251</t>
    </r>
    <r>
      <rPr>
        <sz val="6"/>
        <rFont val="Times New Roman"/>
        <family val="1"/>
      </rPr>
      <t xml:space="preserve"> - for pipes 33" or smaller]</t>
    </r>
  </si>
  <si>
    <r>
      <t>Manhole No. 2</t>
    </r>
    <r>
      <rPr>
        <sz val="6"/>
        <rFont val="Times New Roman"/>
        <family val="1"/>
      </rPr>
      <t xml:space="preserve">  [</t>
    </r>
    <r>
      <rPr>
        <sz val="6"/>
        <color rgb="FF7030A0"/>
        <rFont val="Times New Roman"/>
        <family val="1"/>
      </rPr>
      <t>per RCFC Std. MH252</t>
    </r>
    <r>
      <rPr>
        <sz val="6"/>
        <rFont val="Times New Roman"/>
        <family val="1"/>
      </rPr>
      <t xml:space="preserve"> - for pipes 36" or larger]</t>
    </r>
  </si>
  <si>
    <r>
      <t>Manhole No. 3</t>
    </r>
    <r>
      <rPr>
        <sz val="6"/>
        <rFont val="Times New Roman"/>
        <family val="1"/>
      </rPr>
      <t xml:space="preserve">  [</t>
    </r>
    <r>
      <rPr>
        <sz val="6"/>
        <color rgb="FF7030A0"/>
        <rFont val="Times New Roman"/>
        <family val="1"/>
      </rPr>
      <t>per RCFC Std. MH253</t>
    </r>
    <r>
      <rPr>
        <sz val="6"/>
        <rFont val="Times New Roman"/>
        <family val="1"/>
      </rPr>
      <t xml:space="preserve"> - for all R.C.B.'s]</t>
    </r>
  </si>
  <si>
    <r>
      <t>Manhole No. 4</t>
    </r>
    <r>
      <rPr>
        <sz val="6"/>
        <rFont val="Times New Roman"/>
        <family val="1"/>
      </rPr>
      <t xml:space="preserve">  [</t>
    </r>
    <r>
      <rPr>
        <sz val="6"/>
        <color rgb="FF7030A0"/>
        <rFont val="Times New Roman"/>
        <family val="1"/>
      </rPr>
      <t>per RCFC Std. MH254</t>
    </r>
    <r>
      <rPr>
        <sz val="6"/>
        <rFont val="Times New Roman"/>
        <family val="1"/>
      </rPr>
      <t xml:space="preserve"> - for pipes 36" or larger w/ side inlet]</t>
    </r>
  </si>
  <si>
    <r>
      <t>Catch Basin (7')</t>
    </r>
    <r>
      <rPr>
        <sz val="6"/>
        <rFont val="Times New Roman"/>
        <family val="1"/>
      </rPr>
      <t xml:space="preserve">  [</t>
    </r>
    <r>
      <rPr>
        <sz val="6"/>
        <color rgb="FF7030A0"/>
        <rFont val="Times New Roman"/>
        <family val="1"/>
      </rPr>
      <t>per RCFC Std. CB-100</t>
    </r>
    <r>
      <rPr>
        <sz val="6"/>
        <rFont val="Times New Roman"/>
        <family val="1"/>
      </rPr>
      <t>]</t>
    </r>
  </si>
  <si>
    <r>
      <t>Catch Basin (10')</t>
    </r>
    <r>
      <rPr>
        <sz val="6"/>
        <rFont val="Times New Roman"/>
        <family val="1"/>
      </rPr>
      <t xml:space="preserve">  [</t>
    </r>
    <r>
      <rPr>
        <sz val="6"/>
        <color rgb="FF7030A0"/>
        <rFont val="Times New Roman"/>
        <family val="1"/>
      </rPr>
      <t>per RCFC Std. CB-100</t>
    </r>
    <r>
      <rPr>
        <sz val="6"/>
        <rFont val="Times New Roman"/>
        <family val="1"/>
      </rPr>
      <t>]</t>
    </r>
  </si>
  <si>
    <r>
      <t>Catch Basin (14')</t>
    </r>
    <r>
      <rPr>
        <sz val="6"/>
        <rFont val="Times New Roman"/>
        <family val="1"/>
      </rPr>
      <t xml:space="preserve">  [</t>
    </r>
    <r>
      <rPr>
        <sz val="6"/>
        <color rgb="FF7030A0"/>
        <rFont val="Times New Roman"/>
        <family val="1"/>
      </rPr>
      <t>per RCFC Std. CB-100</t>
    </r>
    <r>
      <rPr>
        <sz val="6"/>
        <rFont val="Times New Roman"/>
        <family val="1"/>
      </rPr>
      <t>]</t>
    </r>
  </si>
  <si>
    <r>
      <t>Catch Basin (21')</t>
    </r>
    <r>
      <rPr>
        <sz val="6"/>
        <rFont val="Times New Roman"/>
        <family val="1"/>
      </rPr>
      <t xml:space="preserve">  [</t>
    </r>
    <r>
      <rPr>
        <sz val="6"/>
        <color rgb="FF7030A0"/>
        <rFont val="Times New Roman"/>
        <family val="1"/>
      </rPr>
      <t>per RCFC Std. CB-100</t>
    </r>
    <r>
      <rPr>
        <sz val="6"/>
        <rFont val="Times New Roman"/>
        <family val="1"/>
      </rPr>
      <t>]</t>
    </r>
  </si>
  <si>
    <r>
      <t>Catch Basin (28')</t>
    </r>
    <r>
      <rPr>
        <sz val="6"/>
        <rFont val="Times New Roman"/>
        <family val="1"/>
      </rPr>
      <t xml:space="preserve">  [</t>
    </r>
    <r>
      <rPr>
        <sz val="6"/>
        <color rgb="FF7030A0"/>
        <rFont val="Times New Roman"/>
        <family val="1"/>
      </rPr>
      <t>per RCFC Std. CB-100</t>
    </r>
    <r>
      <rPr>
        <sz val="6"/>
        <rFont val="Times New Roman"/>
        <family val="1"/>
      </rPr>
      <t>]</t>
    </r>
  </si>
  <si>
    <r>
      <t>Local Depression</t>
    </r>
    <r>
      <rPr>
        <sz val="6"/>
        <rFont val="Times New Roman"/>
        <family val="1"/>
      </rPr>
      <t xml:space="preserve">  [</t>
    </r>
    <r>
      <rPr>
        <sz val="6"/>
        <color rgb="FF7030A0"/>
        <rFont val="Times New Roman"/>
        <family val="1"/>
      </rPr>
      <t>per RCFC Std. LD201</t>
    </r>
    <r>
      <rPr>
        <sz val="6"/>
        <rFont val="Times New Roman"/>
        <family val="1"/>
      </rPr>
      <t>]</t>
    </r>
  </si>
  <si>
    <r>
      <t>Junction Structure #2</t>
    </r>
    <r>
      <rPr>
        <sz val="6"/>
        <rFont val="Times New Roman"/>
        <family val="1"/>
      </rPr>
      <t xml:space="preserve">  </t>
    </r>
    <r>
      <rPr>
        <sz val="6"/>
        <color rgb="FF7030A0"/>
        <rFont val="Times New Roman"/>
        <family val="1"/>
      </rPr>
      <t>[RCFC Std. JS227</t>
    </r>
    <r>
      <rPr>
        <sz val="6"/>
        <rFont val="Times New Roman"/>
        <family val="1"/>
      </rPr>
      <t xml:space="preserve"> - Side Inlet larger than 1/2 O.D. Pipe]</t>
    </r>
  </si>
  <si>
    <t>OFF-SITE STREET WORK (Continued)</t>
  </si>
  <si>
    <t>VC Pipe - 12"</t>
  </si>
  <si>
    <t>VC Pipe - 15"</t>
  </si>
  <si>
    <t>VC Pipe - 18"</t>
  </si>
  <si>
    <t>VC Pipe - 21"</t>
  </si>
  <si>
    <t>VC Pipe - 24"</t>
  </si>
  <si>
    <t>VC Pipe - 27"</t>
  </si>
  <si>
    <t>VC Pipe - 30"</t>
  </si>
  <si>
    <t>VC Pipe - 33"</t>
  </si>
  <si>
    <t>VC Pipe - 36"</t>
  </si>
  <si>
    <t>SDR 35 - 4"</t>
  </si>
  <si>
    <t>SDR 35 - 6"</t>
  </si>
  <si>
    <t>SDR 35 - 8"</t>
  </si>
  <si>
    <t>SDR 35 - 10"</t>
  </si>
  <si>
    <t>SDR 35 - 12"</t>
  </si>
  <si>
    <t>SDR 35 - 15"</t>
  </si>
  <si>
    <t>PIPE PLASTIC SOLID WALL</t>
  </si>
  <si>
    <t>4"</t>
  </si>
  <si>
    <t>6"</t>
  </si>
  <si>
    <t>8"</t>
  </si>
  <si>
    <t>10"</t>
  </si>
  <si>
    <t>12"</t>
  </si>
  <si>
    <t>Main</t>
  </si>
  <si>
    <t>Lateral</t>
  </si>
  <si>
    <t>48" Standard</t>
  </si>
  <si>
    <t>48" Standard (Extra Depth up to 15')</t>
  </si>
  <si>
    <t>60" Standard</t>
  </si>
  <si>
    <t>60" Standard (Extra Depth up to 15')</t>
  </si>
  <si>
    <t>48" Standard (Extra Depth up to 20')</t>
  </si>
  <si>
    <t>48" Standard (Extra Depth up to 25')</t>
  </si>
  <si>
    <t>48" Standard (Extra Depth up to 30')</t>
  </si>
  <si>
    <t>60" Standard (Extra Depth up to 20')</t>
  </si>
  <si>
    <t>60" Standard (Extra Depth up to 25')</t>
  </si>
  <si>
    <t>60" Standard (Extra Depth up to 30')</t>
  </si>
  <si>
    <t>Join Existing Pipe - 8"</t>
  </si>
  <si>
    <t>Join Existing Pipe - 12"</t>
  </si>
  <si>
    <t>CML&amp;C CL150 - 12"</t>
  </si>
  <si>
    <t>CML&amp;C CL150 - 12" Drop</t>
  </si>
  <si>
    <t>Join at Existing - 12"</t>
  </si>
  <si>
    <t>PVC C-900 - 12"</t>
  </si>
  <si>
    <t>CML&amp;C CL150 - 16"</t>
  </si>
  <si>
    <t>CML&amp;C CL150 - 16" Drop</t>
  </si>
  <si>
    <t>CML&amp;C CL150 - 18"</t>
  </si>
  <si>
    <t>CML&amp;C CL150 - 18" Drop</t>
  </si>
  <si>
    <t>CML&amp;C CL150 - 20"</t>
  </si>
  <si>
    <t>CML&amp;C CL150 - 20" Drop</t>
  </si>
  <si>
    <t>CML&amp;C CL150 - 24"</t>
  </si>
  <si>
    <t>CML&amp;C CL150 - 24" Drop</t>
  </si>
  <si>
    <t>Join at Existing - 16"</t>
  </si>
  <si>
    <t>Join at Existing - 18"</t>
  </si>
  <si>
    <t>Join at Existing - 24"</t>
  </si>
  <si>
    <t>PVC C-905 - 16"</t>
  </si>
  <si>
    <t>PVC C-905 - 18"</t>
  </si>
  <si>
    <t>PVC C-905 - 20"</t>
  </si>
  <si>
    <t>PVC C-905 - 24"</t>
  </si>
  <si>
    <t>6" Hydrant - Standard</t>
  </si>
  <si>
    <t>6" Hydrant - Super</t>
  </si>
  <si>
    <t>1" Service</t>
  </si>
  <si>
    <t>1-1/2" Service</t>
  </si>
  <si>
    <t>2" Service</t>
  </si>
  <si>
    <t>4" Service</t>
  </si>
  <si>
    <t>Service Clamp - 1"</t>
  </si>
  <si>
    <t>Service Clamp - 1-1/2"</t>
  </si>
  <si>
    <t>Service Clamp - 2"</t>
  </si>
  <si>
    <t>5/8" / 3/4"</t>
  </si>
  <si>
    <t>1"</t>
  </si>
  <si>
    <t>1-1/2"</t>
  </si>
  <si>
    <t>2" (Multi-Jet)</t>
  </si>
  <si>
    <t>2" (C2 - Compound)</t>
  </si>
  <si>
    <t>2" (T2 / R2 - Turbine)</t>
  </si>
  <si>
    <t>Concrete Cap - 8" / 12"</t>
  </si>
  <si>
    <t>Misc. Fittings - 12"</t>
  </si>
  <si>
    <t>Blow Off Valve- 4"</t>
  </si>
  <si>
    <t>Blow Off Valve - 6"</t>
  </si>
  <si>
    <t>(Sheet 2 of 10)</t>
  </si>
  <si>
    <t>(Sheet 3 of 10)</t>
  </si>
  <si>
    <t>(Sheet 4 of 10)</t>
  </si>
  <si>
    <t>(Sheet 5 of 10)</t>
  </si>
  <si>
    <t>(Sheet 6-7 of 10)</t>
  </si>
  <si>
    <t>(Sheet 8 of 10)</t>
  </si>
  <si>
    <t>(Sheet 9 of 10)</t>
  </si>
  <si>
    <t>(Sheet 10 of 10)</t>
  </si>
  <si>
    <t>Misc. Fittings - 8"</t>
  </si>
  <si>
    <t>CML&amp;C CL150 - 8"</t>
  </si>
  <si>
    <t>CML&amp;C CL150 - 8" Drop</t>
  </si>
  <si>
    <t>Join at Existing - 8"</t>
  </si>
  <si>
    <t>Butterfly Valve - 8"</t>
  </si>
  <si>
    <t>Gate Valve - 8"</t>
  </si>
  <si>
    <t>SPECIAL DISTRICTS SUBTOTAL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</si>
</sst>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quot;$&quot;#,##0.00"/>
    <numFmt numFmtId="165" formatCode="m/d/yyyy;@"/>
    <numFmt numFmtId="166" formatCode="[$-409]mmmm\ d\,\ yyyy;@"/>
    <numFmt numFmtId="167" formatCode="_(&quot;$&quot;* #,##0_);_(&quot;$&quot;* \(#,##0\);_(&quot;$&quot;* &quot;-&quot;??_);_(@_)"/>
    <numFmt numFmtId="168" formatCode="&quot;$&quot;#,##0"/>
  </numFmts>
  <fonts count="48" x14ac:knownFonts="1">
    <font>
      <sz val="10"/>
      <name val="Arial"/>
    </font>
    <font>
      <sz val="10"/>
      <name val="Arial"/>
      <family val="2"/>
    </font>
    <font>
      <b/>
      <sz val="10"/>
      <name val="Times New Roman"/>
      <family val="1"/>
    </font>
    <font>
      <sz val="10"/>
      <name val="Times New Roman"/>
      <family val="1"/>
    </font>
    <font>
      <b/>
      <sz val="12"/>
      <name val="Times New Roman"/>
      <family val="1"/>
    </font>
    <font>
      <sz val="11"/>
      <name val="Times New Roman"/>
      <family val="1"/>
    </font>
    <font>
      <sz val="8"/>
      <name val="Arial"/>
      <family val="2"/>
    </font>
    <font>
      <sz val="9.5"/>
      <name val="Times New Roman"/>
      <family val="1"/>
    </font>
    <font>
      <b/>
      <sz val="9"/>
      <name val="Times New Roman"/>
      <family val="1"/>
    </font>
    <font>
      <sz val="10"/>
      <name val="Wingdings"/>
      <charset val="2"/>
    </font>
    <font>
      <sz val="9"/>
      <name val="Times New Roman"/>
      <family val="1"/>
    </font>
    <font>
      <sz val="8"/>
      <name val="Times New Roman"/>
      <family val="1"/>
    </font>
    <font>
      <sz val="10"/>
      <name val="Arial"/>
      <family val="2"/>
    </font>
    <font>
      <sz val="7"/>
      <name val="Times New Roman"/>
      <family val="1"/>
    </font>
    <font>
      <b/>
      <sz val="8"/>
      <name val="Times New Roman"/>
      <family val="1"/>
    </font>
    <font>
      <b/>
      <sz val="7"/>
      <name val="Times New Roman"/>
      <family val="1"/>
    </font>
    <font>
      <sz val="12"/>
      <name val="Times New Roman"/>
      <family val="1"/>
    </font>
    <font>
      <b/>
      <sz val="10"/>
      <color indexed="18"/>
      <name val="Times New Roman"/>
      <family val="1"/>
    </font>
    <font>
      <b/>
      <sz val="8.5"/>
      <name val="Times New Roman"/>
      <family val="1"/>
    </font>
    <font>
      <sz val="6.5"/>
      <name val="Times New Roman"/>
      <family val="1"/>
    </font>
    <font>
      <b/>
      <sz val="9"/>
      <color rgb="FF0070C0"/>
      <name val="Times New Roman"/>
      <family val="1"/>
    </font>
    <font>
      <sz val="9"/>
      <color theme="0" tint="-0.249977111117893"/>
      <name val="Times New Roman"/>
      <family val="1"/>
    </font>
    <font>
      <sz val="10"/>
      <color theme="0" tint="-0.249977111117893"/>
      <name val="Times New Roman"/>
      <family val="1"/>
    </font>
    <font>
      <b/>
      <sz val="10"/>
      <color theme="0" tint="-0.249977111117893"/>
      <name val="Times New Roman"/>
      <family val="1"/>
    </font>
    <font>
      <sz val="7"/>
      <color theme="0" tint="-0.249977111117893"/>
      <name val="Times New Roman"/>
      <family val="1"/>
    </font>
    <font>
      <sz val="8"/>
      <color theme="0" tint="-0.249977111117893"/>
      <name val="Times New Roman"/>
      <family val="1"/>
    </font>
    <font>
      <b/>
      <sz val="10"/>
      <color rgb="FF0070C0"/>
      <name val="Times New Roman"/>
      <family val="1"/>
    </font>
    <font>
      <sz val="10"/>
      <color theme="0" tint="-0.14999847407452621"/>
      <name val="Times New Roman"/>
      <family val="1"/>
    </font>
    <font>
      <b/>
      <sz val="11"/>
      <color rgb="FF0070C0"/>
      <name val="Times New Roman"/>
      <family val="1"/>
    </font>
    <font>
      <b/>
      <sz val="11"/>
      <name val="Times New Roman"/>
      <family val="1"/>
    </font>
    <font>
      <sz val="6"/>
      <name val="Times New Roman"/>
      <family val="1"/>
    </font>
    <font>
      <b/>
      <u/>
      <sz val="9"/>
      <name val="Times New Roman"/>
      <family val="1"/>
    </font>
    <font>
      <sz val="5"/>
      <name val="Times New Roman"/>
      <family val="1"/>
    </font>
    <font>
      <b/>
      <i/>
      <sz val="7"/>
      <color rgb="FF0070C0"/>
      <name val="Times New Roman"/>
      <family val="1"/>
    </font>
    <font>
      <b/>
      <u/>
      <sz val="10"/>
      <name val="Times New Roman"/>
      <family val="1"/>
    </font>
    <font>
      <sz val="7"/>
      <name val="Wingdings"/>
      <charset val="2"/>
    </font>
    <font>
      <sz val="8"/>
      <color rgb="FF0070C0"/>
      <name val="Times New Roman"/>
      <family val="1"/>
    </font>
    <font>
      <i/>
      <sz val="8"/>
      <name val="Times New Roman"/>
      <family val="1"/>
    </font>
    <font>
      <sz val="10"/>
      <color rgb="FF0070C0"/>
      <name val="Times New Roman"/>
      <family val="1"/>
    </font>
    <font>
      <b/>
      <sz val="8"/>
      <color indexed="81"/>
      <name val="Times New Roman"/>
      <family val="1"/>
    </font>
    <font>
      <b/>
      <sz val="8"/>
      <color rgb="FFFF0000"/>
      <name val="Times New Roman"/>
      <family val="1"/>
    </font>
    <font>
      <sz val="7"/>
      <color indexed="81"/>
      <name val="Arial"/>
      <family val="2"/>
    </font>
    <font>
      <b/>
      <sz val="7"/>
      <color rgb="FFFF0000"/>
      <name val="Times New Roman"/>
      <family val="1"/>
    </font>
    <font>
      <sz val="6"/>
      <color rgb="FFC00000"/>
      <name val="Times New Roman"/>
      <family val="1"/>
    </font>
    <font>
      <i/>
      <sz val="7"/>
      <name val="Times New Roman"/>
      <family val="1"/>
    </font>
    <font>
      <i/>
      <sz val="7"/>
      <color rgb="FFC00000"/>
      <name val="Times New Roman"/>
      <family val="1"/>
    </font>
    <font>
      <sz val="5"/>
      <color rgb="FFC00000"/>
      <name val="Times New Roman"/>
      <family val="1"/>
    </font>
    <font>
      <sz val="6"/>
      <color rgb="FF7030A0"/>
      <name val="Times New Roman"/>
      <family val="1"/>
    </font>
  </fonts>
  <fills count="9">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rgb="FFFFFF99"/>
        <bgColor indexed="64"/>
      </patternFill>
    </fill>
  </fills>
  <borders count="5">
    <border>
      <left/>
      <right/>
      <top/>
      <bottom/>
      <diagonal/>
    </border>
    <border>
      <left/>
      <right/>
      <top/>
      <bottom style="thin">
        <color indexed="64"/>
      </bottom>
      <diagonal/>
    </border>
    <border>
      <left/>
      <right/>
      <top/>
      <bottom style="double">
        <color indexed="64"/>
      </bottom>
      <diagonal/>
    </border>
    <border>
      <left/>
      <right/>
      <top style="double">
        <color indexed="64"/>
      </top>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2" fillId="0" borderId="0"/>
  </cellStyleXfs>
  <cellXfs count="148">
    <xf numFmtId="0" fontId="0" fillId="0" borderId="0" xfId="0"/>
    <xf numFmtId="0" fontId="3" fillId="0" borderId="0" xfId="0" applyFont="1" applyAlignment="1">
      <alignment vertical="center" wrapText="1"/>
    </xf>
    <xf numFmtId="0" fontId="2" fillId="0" borderId="0" xfId="0" applyFont="1" applyAlignment="1">
      <alignment horizontal="center" vertical="center"/>
    </xf>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left" vertical="center" indent="1"/>
    </xf>
    <xf numFmtId="164" fontId="2" fillId="0" borderId="0" xfId="0" applyNumberFormat="1" applyFont="1" applyAlignment="1">
      <alignment horizontal="right" vertical="center"/>
    </xf>
    <xf numFmtId="0" fontId="16" fillId="0" borderId="0" xfId="0" applyFont="1" applyAlignment="1">
      <alignment vertical="center"/>
    </xf>
    <xf numFmtId="0" fontId="5" fillId="0" borderId="0" xfId="0" applyFont="1" applyAlignment="1">
      <alignment vertical="center"/>
    </xf>
    <xf numFmtId="0" fontId="8" fillId="0" borderId="0" xfId="0" applyFont="1" applyAlignment="1">
      <alignment horizontal="center" vertical="center"/>
    </xf>
    <xf numFmtId="164" fontId="8" fillId="0" borderId="0" xfId="0" applyNumberFormat="1" applyFont="1" applyAlignment="1">
      <alignment horizontal="right" vertical="center"/>
    </xf>
    <xf numFmtId="165" fontId="20" fillId="0" borderId="1" xfId="0" applyNumberFormat="1" applyFont="1" applyBorder="1" applyAlignment="1">
      <alignment horizontal="center" vertical="center"/>
    </xf>
    <xf numFmtId="0" fontId="10" fillId="0" borderId="0" xfId="0" applyFont="1" applyAlignment="1">
      <alignment vertical="center" wrapText="1"/>
    </xf>
    <xf numFmtId="0" fontId="14" fillId="0" borderId="2" xfId="0" applyFont="1" applyBorder="1" applyAlignment="1">
      <alignment horizontal="center" vertical="center"/>
    </xf>
    <xf numFmtId="0" fontId="14" fillId="0" borderId="2" xfId="0" applyFont="1" applyBorder="1" applyAlignment="1">
      <alignment vertical="center"/>
    </xf>
    <xf numFmtId="3" fontId="14" fillId="0" borderId="2" xfId="0" applyNumberFormat="1" applyFont="1" applyBorder="1" applyAlignment="1">
      <alignment vertical="center"/>
    </xf>
    <xf numFmtId="3" fontId="14" fillId="0" borderId="2" xfId="0" applyNumberFormat="1" applyFont="1" applyBorder="1" applyAlignment="1">
      <alignment horizontal="center" vertical="center"/>
    </xf>
    <xf numFmtId="164" fontId="14" fillId="0" borderId="2" xfId="0" applyNumberFormat="1" applyFont="1" applyBorder="1" applyAlignment="1">
      <alignment horizontal="center" vertical="center"/>
    </xf>
    <xf numFmtId="0" fontId="11" fillId="0" borderId="2" xfId="0" applyFont="1" applyBorder="1" applyAlignment="1">
      <alignment vertical="center"/>
    </xf>
    <xf numFmtId="44" fontId="14" fillId="0" borderId="2" xfId="0" applyNumberFormat="1" applyFont="1" applyBorder="1" applyAlignment="1">
      <alignment horizontal="center" vertical="center"/>
    </xf>
    <xf numFmtId="0" fontId="2" fillId="0" borderId="0" xfId="0" applyFont="1" applyAlignment="1">
      <alignment vertical="center" wrapText="1"/>
    </xf>
    <xf numFmtId="0" fontId="4" fillId="0" borderId="0" xfId="0" applyFont="1" applyAlignment="1">
      <alignment vertical="center" wrapText="1"/>
    </xf>
    <xf numFmtId="0" fontId="7" fillId="0" borderId="0" xfId="0" applyFont="1" applyAlignment="1">
      <alignment vertical="center" wrapText="1"/>
    </xf>
    <xf numFmtId="0" fontId="13" fillId="0" borderId="0" xfId="0" applyFont="1" applyAlignment="1">
      <alignment vertical="center"/>
    </xf>
    <xf numFmtId="3" fontId="13" fillId="0" borderId="0" xfId="0" applyNumberFormat="1" applyFont="1" applyAlignment="1">
      <alignment vertical="center"/>
    </xf>
    <xf numFmtId="164" fontId="13" fillId="0" borderId="0" xfId="0" applyNumberFormat="1" applyFont="1" applyAlignment="1">
      <alignment horizontal="center" vertical="center"/>
    </xf>
    <xf numFmtId="44" fontId="13" fillId="0" borderId="0" xfId="0" applyNumberFormat="1" applyFont="1" applyAlignment="1">
      <alignment vertical="center"/>
    </xf>
    <xf numFmtId="0" fontId="13" fillId="0" borderId="0" xfId="0" applyFont="1" applyAlignment="1">
      <alignment vertical="center" wrapText="1"/>
    </xf>
    <xf numFmtId="0" fontId="13" fillId="0" borderId="0" xfId="0" applyFont="1" applyAlignment="1">
      <alignment horizontal="left" vertical="center" indent="1"/>
    </xf>
    <xf numFmtId="44" fontId="13" fillId="2" borderId="0" xfId="0" applyNumberFormat="1" applyFont="1" applyFill="1" applyAlignment="1">
      <alignment vertical="center"/>
    </xf>
    <xf numFmtId="3" fontId="3" fillId="0" borderId="0" xfId="0" applyNumberFormat="1" applyFont="1" applyAlignment="1">
      <alignment vertical="center"/>
    </xf>
    <xf numFmtId="164" fontId="3" fillId="0" borderId="0" xfId="0" applyNumberFormat="1" applyFont="1" applyAlignment="1">
      <alignment horizontal="center" vertical="center"/>
    </xf>
    <xf numFmtId="44" fontId="3" fillId="0" borderId="0" xfId="0" applyNumberFormat="1" applyFont="1" applyAlignment="1">
      <alignment vertical="center"/>
    </xf>
    <xf numFmtId="0" fontId="14" fillId="0" borderId="0" xfId="0" applyFont="1" applyAlignment="1">
      <alignment horizontal="right" vertical="center"/>
    </xf>
    <xf numFmtId="3" fontId="13" fillId="2" borderId="0" xfId="0" applyNumberFormat="1" applyFont="1" applyFill="1" applyAlignment="1" applyProtection="1">
      <alignment vertical="center"/>
      <protection locked="0"/>
    </xf>
    <xf numFmtId="0" fontId="21" fillId="0" borderId="0" xfId="1" applyNumberFormat="1" applyFont="1" applyFill="1" applyAlignment="1" applyProtection="1">
      <alignment horizontal="center" vertical="center" wrapText="1"/>
    </xf>
    <xf numFmtId="0" fontId="22" fillId="0" borderId="0" xfId="1" applyNumberFormat="1" applyFont="1" applyFill="1" applyAlignment="1" applyProtection="1">
      <alignment horizontal="center" vertical="center" wrapText="1"/>
    </xf>
    <xf numFmtId="0" fontId="23" fillId="0" borderId="0" xfId="1" applyNumberFormat="1" applyFont="1" applyFill="1" applyAlignment="1" applyProtection="1">
      <alignment horizontal="center" vertical="center" wrapText="1"/>
    </xf>
    <xf numFmtId="0" fontId="24" fillId="0" borderId="0" xfId="1" applyNumberFormat="1" applyFont="1" applyFill="1" applyAlignment="1" applyProtection="1">
      <alignment horizontal="center" vertical="center" wrapText="1"/>
    </xf>
    <xf numFmtId="0" fontId="11" fillId="0" borderId="0" xfId="0" applyFont="1" applyAlignment="1">
      <alignment vertical="center" wrapText="1"/>
    </xf>
    <xf numFmtId="0" fontId="25" fillId="0" borderId="0" xfId="1" applyNumberFormat="1" applyFont="1" applyFill="1" applyAlignment="1" applyProtection="1">
      <alignment horizontal="center" vertical="center" wrapText="1"/>
    </xf>
    <xf numFmtId="44" fontId="14" fillId="0" borderId="0" xfId="0" applyNumberFormat="1" applyFont="1" applyAlignment="1">
      <alignment horizontal="right" vertical="center"/>
    </xf>
    <xf numFmtId="164" fontId="13" fillId="2" borderId="0" xfId="0" applyNumberFormat="1" applyFont="1" applyFill="1" applyAlignment="1" applyProtection="1">
      <alignment horizontal="center" vertical="center"/>
      <protection locked="0"/>
    </xf>
    <xf numFmtId="0" fontId="11" fillId="0" borderId="0" xfId="0" applyFont="1" applyAlignment="1">
      <alignment vertical="center"/>
    </xf>
    <xf numFmtId="3" fontId="11" fillId="0" borderId="0" xfId="0" applyNumberFormat="1" applyFont="1" applyAlignment="1">
      <alignment vertical="center"/>
    </xf>
    <xf numFmtId="164" fontId="11" fillId="0" borderId="0" xfId="0" applyNumberFormat="1" applyFont="1" applyAlignment="1">
      <alignment horizontal="center" vertical="center"/>
    </xf>
    <xf numFmtId="44" fontId="11" fillId="0" borderId="0" xfId="0" applyNumberFormat="1" applyFont="1" applyAlignment="1">
      <alignment vertical="center"/>
    </xf>
    <xf numFmtId="43" fontId="11" fillId="0" borderId="0" xfId="1" applyFont="1" applyFill="1" applyBorder="1" applyAlignment="1" applyProtection="1">
      <alignment horizontal="right" vertical="center"/>
    </xf>
    <xf numFmtId="0" fontId="18" fillId="0" borderId="0" xfId="0" applyFont="1" applyAlignment="1">
      <alignment horizontal="center" vertical="center"/>
    </xf>
    <xf numFmtId="0" fontId="13" fillId="2" borderId="0" xfId="0" applyFont="1" applyFill="1" applyAlignment="1" applyProtection="1">
      <alignment vertical="center"/>
      <protection locked="0"/>
    </xf>
    <xf numFmtId="165" fontId="26" fillId="2" borderId="1" xfId="0" applyNumberFormat="1" applyFont="1" applyFill="1" applyBorder="1" applyAlignment="1" applyProtection="1">
      <alignment horizontal="center" vertical="center"/>
      <protection locked="0"/>
    </xf>
    <xf numFmtId="167" fontId="11" fillId="0" borderId="0" xfId="0" applyNumberFormat="1" applyFont="1" applyAlignment="1">
      <alignment vertical="center"/>
    </xf>
    <xf numFmtId="0" fontId="3" fillId="0" borderId="0" xfId="0" applyFont="1" applyAlignment="1">
      <alignment horizontal="center" vertical="center" wrapText="1"/>
    </xf>
    <xf numFmtId="3" fontId="13" fillId="3" borderId="0" xfId="0" applyNumberFormat="1" applyFont="1" applyFill="1" applyAlignment="1" applyProtection="1">
      <alignment vertical="center"/>
      <protection locked="0"/>
    </xf>
    <xf numFmtId="3" fontId="13" fillId="4" borderId="0" xfId="0" applyNumberFormat="1" applyFont="1" applyFill="1" applyAlignment="1" applyProtection="1">
      <alignment vertical="center"/>
      <protection locked="0"/>
    </xf>
    <xf numFmtId="0" fontId="13" fillId="4" borderId="0" xfId="0" applyFont="1" applyFill="1" applyAlignment="1" applyProtection="1">
      <alignment vertical="center"/>
      <protection locked="0"/>
    </xf>
    <xf numFmtId="164" fontId="13" fillId="4" borderId="0" xfId="0" applyNumberFormat="1" applyFont="1" applyFill="1" applyAlignment="1" applyProtection="1">
      <alignment horizontal="center" vertical="center"/>
      <protection locked="0"/>
    </xf>
    <xf numFmtId="44" fontId="13" fillId="4" borderId="0" xfId="0" applyNumberFormat="1" applyFont="1" applyFill="1" applyAlignment="1">
      <alignment vertical="center"/>
    </xf>
    <xf numFmtId="164" fontId="10" fillId="0" borderId="0" xfId="0" applyNumberFormat="1" applyFont="1" applyAlignment="1">
      <alignment vertical="center"/>
    </xf>
    <xf numFmtId="164" fontId="10" fillId="0" borderId="0" xfId="2" applyNumberFormat="1" applyFont="1" applyBorder="1" applyAlignment="1" applyProtection="1">
      <alignment vertical="center"/>
    </xf>
    <xf numFmtId="0" fontId="31" fillId="0" borderId="0" xfId="0" applyFont="1" applyAlignment="1">
      <alignment vertical="center"/>
    </xf>
    <xf numFmtId="0" fontId="2" fillId="0" borderId="0" xfId="0" applyFont="1" applyAlignment="1">
      <alignment vertical="center"/>
    </xf>
    <xf numFmtId="167" fontId="13" fillId="2" borderId="0" xfId="0" applyNumberFormat="1" applyFont="1" applyFill="1" applyAlignment="1">
      <alignment vertical="center"/>
    </xf>
    <xf numFmtId="2" fontId="13" fillId="2" borderId="0" xfId="0" applyNumberFormat="1" applyFont="1" applyFill="1" applyAlignment="1" applyProtection="1">
      <alignment vertical="center"/>
      <protection locked="0"/>
    </xf>
    <xf numFmtId="167" fontId="13" fillId="0" borderId="0" xfId="0" applyNumberFormat="1" applyFont="1" applyAlignment="1">
      <alignment vertical="center"/>
    </xf>
    <xf numFmtId="4" fontId="13" fillId="2" borderId="0" xfId="0" applyNumberFormat="1" applyFont="1" applyFill="1" applyAlignment="1" applyProtection="1">
      <alignment vertical="center"/>
      <protection locked="0"/>
    </xf>
    <xf numFmtId="167" fontId="13" fillId="3" borderId="0" xfId="0" applyNumberFormat="1" applyFont="1" applyFill="1" applyAlignment="1">
      <alignment vertical="center"/>
    </xf>
    <xf numFmtId="2" fontId="13" fillId="3" borderId="0" xfId="0" applyNumberFormat="1" applyFont="1" applyFill="1" applyAlignment="1" applyProtection="1">
      <alignment vertical="center"/>
      <protection locked="0"/>
    </xf>
    <xf numFmtId="4" fontId="13" fillId="3" borderId="0" xfId="0" applyNumberFormat="1" applyFont="1" applyFill="1" applyAlignment="1" applyProtection="1">
      <alignment vertical="center"/>
      <protection locked="0"/>
    </xf>
    <xf numFmtId="167" fontId="13" fillId="4" borderId="0" xfId="0" applyNumberFormat="1" applyFont="1" applyFill="1" applyAlignment="1">
      <alignment vertical="center"/>
    </xf>
    <xf numFmtId="2" fontId="13" fillId="4" borderId="0" xfId="0" applyNumberFormat="1" applyFont="1" applyFill="1" applyAlignment="1" applyProtection="1">
      <alignment vertical="center"/>
      <protection locked="0"/>
    </xf>
    <xf numFmtId="4" fontId="13" fillId="4" borderId="0" xfId="0" applyNumberFormat="1" applyFont="1" applyFill="1" applyAlignment="1" applyProtection="1">
      <alignment vertical="center"/>
      <protection locked="0"/>
    </xf>
    <xf numFmtId="3" fontId="13" fillId="5" borderId="0" xfId="0" applyNumberFormat="1" applyFont="1" applyFill="1" applyAlignment="1" applyProtection="1">
      <alignment vertical="center"/>
      <protection locked="0"/>
    </xf>
    <xf numFmtId="167" fontId="13" fillId="5" borderId="0" xfId="0" applyNumberFormat="1" applyFont="1" applyFill="1" applyAlignment="1">
      <alignment vertical="center"/>
    </xf>
    <xf numFmtId="2" fontId="13" fillId="5" borderId="0" xfId="0" applyNumberFormat="1" applyFont="1" applyFill="1" applyAlignment="1" applyProtection="1">
      <alignment vertical="center"/>
      <protection locked="0"/>
    </xf>
    <xf numFmtId="4" fontId="13" fillId="5" borderId="0" xfId="0" applyNumberFormat="1" applyFont="1" applyFill="1" applyAlignment="1" applyProtection="1">
      <alignment vertical="center"/>
      <protection locked="0"/>
    </xf>
    <xf numFmtId="168" fontId="2" fillId="0" borderId="0" xfId="0" applyNumberFormat="1" applyFont="1" applyAlignment="1">
      <alignment vertical="center"/>
    </xf>
    <xf numFmtId="0" fontId="13" fillId="0" borderId="0" xfId="0" applyFont="1" applyAlignment="1">
      <alignment horizontal="right" vertical="center"/>
    </xf>
    <xf numFmtId="0" fontId="14" fillId="0" borderId="0" xfId="0" applyFont="1" applyAlignment="1">
      <alignment vertical="center"/>
    </xf>
    <xf numFmtId="44" fontId="11" fillId="0" borderId="0" xfId="2" applyFont="1" applyFill="1" applyAlignment="1" applyProtection="1">
      <alignment vertical="center"/>
    </xf>
    <xf numFmtId="3" fontId="13" fillId="7" borderId="0" xfId="0" applyNumberFormat="1" applyFont="1" applyFill="1" applyAlignment="1" applyProtection="1">
      <alignment vertical="center"/>
      <protection locked="0"/>
    </xf>
    <xf numFmtId="3" fontId="13" fillId="8" borderId="0" xfId="0" applyNumberFormat="1" applyFont="1" applyFill="1" applyAlignment="1" applyProtection="1">
      <alignment vertical="center"/>
      <protection locked="0"/>
    </xf>
    <xf numFmtId="164" fontId="13" fillId="8" borderId="0" xfId="0" applyNumberFormat="1" applyFont="1" applyFill="1" applyAlignment="1" applyProtection="1">
      <alignment horizontal="center" vertical="center"/>
      <protection locked="0"/>
    </xf>
    <xf numFmtId="44" fontId="13" fillId="8" borderId="0" xfId="0" applyNumberFormat="1" applyFont="1" applyFill="1" applyAlignment="1">
      <alignment vertical="center"/>
    </xf>
    <xf numFmtId="0" fontId="14" fillId="0" borderId="0" xfId="0" applyFont="1" applyAlignment="1">
      <alignment horizontal="left" vertical="center"/>
    </xf>
    <xf numFmtId="4" fontId="13" fillId="0" borderId="0" xfId="0" applyNumberFormat="1" applyFont="1" applyAlignment="1">
      <alignment vertical="center"/>
    </xf>
    <xf numFmtId="167" fontId="2" fillId="0" borderId="2" xfId="0" applyNumberFormat="1" applyFont="1" applyBorder="1" applyAlignment="1">
      <alignment horizontal="right" vertical="center"/>
    </xf>
    <xf numFmtId="44" fontId="8" fillId="0" borderId="2" xfId="0" applyNumberFormat="1" applyFont="1" applyBorder="1" applyAlignment="1">
      <alignment horizontal="right" vertical="center"/>
    </xf>
    <xf numFmtId="0" fontId="8" fillId="0" borderId="0" xfId="0" applyFont="1" applyAlignment="1">
      <alignment horizontal="right" vertical="center"/>
    </xf>
    <xf numFmtId="44" fontId="8" fillId="0" borderId="0" xfId="0" applyNumberFormat="1" applyFont="1" applyAlignment="1">
      <alignment horizontal="right" vertical="center"/>
    </xf>
    <xf numFmtId="3" fontId="10" fillId="0" borderId="0" xfId="0" applyNumberFormat="1" applyFont="1" applyAlignment="1">
      <alignment vertical="center"/>
    </xf>
    <xf numFmtId="164" fontId="10" fillId="0" borderId="0" xfId="0" applyNumberFormat="1" applyFont="1" applyAlignment="1">
      <alignment horizontal="center" vertical="center"/>
    </xf>
    <xf numFmtId="44" fontId="10" fillId="0" borderId="0" xfId="0" applyNumberFormat="1" applyFont="1" applyAlignment="1">
      <alignment vertical="center"/>
    </xf>
    <xf numFmtId="44" fontId="8" fillId="0" borderId="2" xfId="1" applyNumberFormat="1" applyFont="1" applyFill="1" applyBorder="1" applyAlignment="1" applyProtection="1">
      <alignment horizontal="right" vertical="center"/>
    </xf>
    <xf numFmtId="43" fontId="8" fillId="0" borderId="2" xfId="1" applyFont="1" applyFill="1" applyBorder="1" applyAlignment="1" applyProtection="1">
      <alignment horizontal="right" vertical="center"/>
    </xf>
    <xf numFmtId="44" fontId="14" fillId="7" borderId="0" xfId="0" applyNumberFormat="1" applyFont="1" applyFill="1" applyAlignment="1">
      <alignment vertical="center"/>
    </xf>
    <xf numFmtId="0" fontId="10" fillId="0" borderId="0" xfId="0" applyFont="1" applyAlignment="1">
      <alignment horizontal="left" vertical="center" indent="1"/>
    </xf>
    <xf numFmtId="168" fontId="10" fillId="0" borderId="0" xfId="0" applyNumberFormat="1" applyFont="1" applyAlignment="1">
      <alignment horizontal="right" vertical="center" indent="1"/>
    </xf>
    <xf numFmtId="0" fontId="4" fillId="0" borderId="0" xfId="0" applyFont="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26" fillId="2" borderId="1" xfId="0" applyFont="1" applyFill="1" applyBorder="1" applyAlignment="1" applyProtection="1">
      <alignment horizontal="center" vertical="center"/>
      <protection locked="0"/>
    </xf>
    <xf numFmtId="0" fontId="26" fillId="2" borderId="1" xfId="0" applyFont="1" applyFill="1" applyBorder="1" applyAlignment="1" applyProtection="1">
      <alignment vertical="center"/>
      <protection locked="0"/>
    </xf>
    <xf numFmtId="168" fontId="2" fillId="0" borderId="0" xfId="0" applyNumberFormat="1" applyFont="1" applyAlignment="1">
      <alignment horizontal="right" vertical="center" indent="1"/>
    </xf>
    <xf numFmtId="0" fontId="34" fillId="0" borderId="0" xfId="0" applyFont="1" applyAlignment="1">
      <alignment horizontal="right" vertical="center"/>
    </xf>
    <xf numFmtId="0" fontId="31" fillId="0" borderId="0" xfId="0" applyFont="1" applyAlignment="1">
      <alignment horizontal="right" vertical="center" indent="1"/>
    </xf>
    <xf numFmtId="0" fontId="31" fillId="0" borderId="0" xfId="0" applyFont="1" applyAlignment="1">
      <alignment horizontal="left" vertical="center"/>
    </xf>
    <xf numFmtId="168" fontId="10" fillId="0" borderId="0" xfId="2" applyNumberFormat="1" applyFont="1" applyBorder="1" applyAlignment="1" applyProtection="1">
      <alignment horizontal="right" vertical="center" indent="1"/>
    </xf>
    <xf numFmtId="0" fontId="10" fillId="0" borderId="0" xfId="0" applyFont="1" applyAlignment="1">
      <alignment horizontal="left" vertical="center" wrapText="1" indent="1"/>
    </xf>
    <xf numFmtId="0" fontId="9" fillId="0" borderId="0" xfId="0" applyFont="1" applyAlignment="1">
      <alignment horizontal="center" vertical="center"/>
    </xf>
    <xf numFmtId="0" fontId="10" fillId="0" borderId="0" xfId="0" applyFont="1" applyAlignment="1">
      <alignment horizontal="center" vertical="center" wrapText="1"/>
    </xf>
    <xf numFmtId="49" fontId="2" fillId="0" borderId="0" xfId="0" applyNumberFormat="1" applyFont="1" applyAlignment="1">
      <alignment horizontal="right" vertical="center"/>
    </xf>
    <xf numFmtId="0" fontId="2" fillId="0" borderId="0" xfId="0" applyFont="1" applyAlignment="1">
      <alignment horizontal="right" vertical="center"/>
    </xf>
    <xf numFmtId="0" fontId="26" fillId="2" borderId="0" xfId="0" applyFont="1" applyFill="1" applyAlignment="1" applyProtection="1">
      <alignment horizontal="center" vertical="center" wrapText="1"/>
      <protection locked="0"/>
    </xf>
    <xf numFmtId="166" fontId="26" fillId="2" borderId="0" xfId="0" applyNumberFormat="1" applyFont="1" applyFill="1" applyAlignment="1" applyProtection="1">
      <alignment horizontal="center" vertical="center"/>
      <protection locked="0"/>
    </xf>
    <xf numFmtId="166" fontId="26" fillId="2" borderId="1" xfId="0" applyNumberFormat="1" applyFont="1" applyFill="1" applyBorder="1" applyAlignment="1" applyProtection="1">
      <alignment horizontal="center" vertical="center"/>
      <protection locked="0"/>
    </xf>
    <xf numFmtId="0" fontId="27" fillId="0" borderId="0" xfId="0" applyFont="1" applyAlignment="1">
      <alignment horizontal="center" vertical="center"/>
    </xf>
    <xf numFmtId="168" fontId="2" fillId="0" borderId="3" xfId="0" applyNumberFormat="1" applyFont="1" applyBorder="1" applyAlignment="1">
      <alignment horizontal="right" vertical="center" indent="1"/>
    </xf>
    <xf numFmtId="0" fontId="2" fillId="0" borderId="3" xfId="0" applyFont="1" applyBorder="1" applyAlignment="1">
      <alignment horizontal="center" vertical="center"/>
    </xf>
    <xf numFmtId="0" fontId="13" fillId="0" borderId="0" xfId="0" applyFont="1" applyAlignment="1">
      <alignment horizontal="right" vertical="center"/>
    </xf>
    <xf numFmtId="0" fontId="17" fillId="0" borderId="0" xfId="0" applyFont="1" applyAlignment="1">
      <alignment horizontal="center" vertical="center"/>
    </xf>
    <xf numFmtId="0" fontId="37" fillId="0" borderId="4" xfId="0" applyFont="1" applyBorder="1" applyAlignment="1">
      <alignment horizontal="center" vertical="center"/>
    </xf>
    <xf numFmtId="0" fontId="28" fillId="2" borderId="1" xfId="0" applyFont="1" applyFill="1" applyBorder="1" applyAlignment="1" applyProtection="1">
      <alignment horizontal="center" vertical="center" wrapText="1"/>
      <protection locked="0"/>
    </xf>
    <xf numFmtId="0" fontId="3" fillId="0" borderId="0" xfId="0" applyFont="1" applyAlignment="1">
      <alignment horizontal="center" vertical="center" wrapText="1"/>
    </xf>
    <xf numFmtId="0" fontId="20" fillId="0" borderId="1" xfId="0" applyFont="1" applyBorder="1" applyAlignment="1">
      <alignment horizontal="center" vertical="center"/>
    </xf>
    <xf numFmtId="0" fontId="20" fillId="0" borderId="1" xfId="0" applyFont="1" applyBorder="1" applyAlignment="1">
      <alignment horizontal="left" vertical="center"/>
    </xf>
    <xf numFmtId="0" fontId="33" fillId="4" borderId="0" xfId="0" applyFont="1" applyFill="1" applyAlignment="1" applyProtection="1">
      <alignment horizontal="left" vertical="center"/>
      <protection locked="0"/>
    </xf>
    <xf numFmtId="0" fontId="13" fillId="0" borderId="0" xfId="0" applyFont="1" applyAlignment="1">
      <alignment vertical="center"/>
    </xf>
    <xf numFmtId="0" fontId="33" fillId="3" borderId="0" xfId="0" applyFont="1" applyFill="1" applyAlignment="1" applyProtection="1">
      <alignment horizontal="left" vertical="center"/>
      <protection locked="0"/>
    </xf>
    <xf numFmtId="0" fontId="14" fillId="0" borderId="0" xfId="0" applyFont="1" applyAlignment="1">
      <alignment horizontal="left" vertical="center"/>
    </xf>
    <xf numFmtId="0" fontId="2" fillId="0" borderId="0" xfId="0" applyFont="1" applyAlignment="1">
      <alignment horizontal="center" vertical="center"/>
    </xf>
    <xf numFmtId="0" fontId="11" fillId="0" borderId="3" xfId="0" applyFont="1" applyBorder="1" applyAlignment="1">
      <alignment horizontal="center" vertical="center"/>
    </xf>
    <xf numFmtId="0" fontId="33" fillId="2" borderId="0" xfId="0" applyFont="1" applyFill="1" applyAlignment="1" applyProtection="1">
      <alignment horizontal="left" vertical="center"/>
      <protection locked="0"/>
    </xf>
    <xf numFmtId="0" fontId="33" fillId="5" borderId="0" xfId="0" applyFont="1" applyFill="1" applyAlignment="1" applyProtection="1">
      <alignment horizontal="left" vertical="center"/>
      <protection locked="0"/>
    </xf>
    <xf numFmtId="0" fontId="13" fillId="2" borderId="0" xfId="0" applyFont="1" applyFill="1" applyAlignment="1" applyProtection="1">
      <alignment horizontal="left" vertical="center" indent="1"/>
      <protection locked="0"/>
    </xf>
    <xf numFmtId="0" fontId="13" fillId="0" borderId="0" xfId="0" applyFont="1" applyAlignment="1">
      <alignment horizontal="left" vertical="center" indent="1"/>
    </xf>
    <xf numFmtId="0" fontId="8" fillId="0" borderId="0" xfId="0" applyFont="1" applyAlignment="1">
      <alignment horizontal="right" vertical="center"/>
    </xf>
    <xf numFmtId="0" fontId="15" fillId="0" borderId="0" xfId="0" applyFont="1" applyAlignment="1">
      <alignment horizontal="left" vertical="center"/>
    </xf>
    <xf numFmtId="0" fontId="14" fillId="6" borderId="0" xfId="0" applyFont="1" applyFill="1" applyAlignment="1">
      <alignment horizontal="left" vertical="center"/>
    </xf>
    <xf numFmtId="0" fontId="42" fillId="0" borderId="0" xfId="0" applyFont="1" applyAlignment="1">
      <alignment horizontal="center" vertical="center" wrapText="1"/>
    </xf>
    <xf numFmtId="0" fontId="14" fillId="7" borderId="0" xfId="0" applyFont="1" applyFill="1" applyAlignment="1">
      <alignment horizontal="left" vertical="center"/>
    </xf>
    <xf numFmtId="0" fontId="15" fillId="7" borderId="0" xfId="0" applyFont="1" applyFill="1" applyAlignment="1">
      <alignment horizontal="left" vertical="center"/>
    </xf>
    <xf numFmtId="0" fontId="13" fillId="0" borderId="0" xfId="0" applyFont="1" applyAlignment="1">
      <alignment horizontal="left" vertical="center" indent="2"/>
    </xf>
    <xf numFmtId="0" fontId="14" fillId="0" borderId="0" xfId="0" applyFont="1" applyAlignment="1">
      <alignment horizontal="left" vertical="center" indent="1"/>
    </xf>
    <xf numFmtId="0" fontId="15" fillId="6" borderId="0" xfId="0" applyFont="1" applyFill="1" applyAlignment="1">
      <alignment horizontal="left" vertical="center"/>
    </xf>
    <xf numFmtId="0" fontId="14" fillId="0" borderId="0" xfId="0" applyFont="1" applyAlignment="1">
      <alignment horizontal="right" vertical="center"/>
    </xf>
    <xf numFmtId="0" fontId="13" fillId="4" borderId="0" xfId="0" applyFont="1" applyFill="1" applyAlignment="1" applyProtection="1">
      <alignment horizontal="left" vertical="center" indent="1"/>
      <protection locked="0"/>
    </xf>
  </cellXfs>
  <cellStyles count="4">
    <cellStyle name="Comma" xfId="1" builtinId="3"/>
    <cellStyle name="Currency" xfId="2" builtinId="4"/>
    <cellStyle name="Normal" xfId="0" builtinId="0"/>
    <cellStyle name="Normal 2" xfId="3" xr:uid="{00000000-0005-0000-0000-000003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2"/>
  <sheetViews>
    <sheetView tabSelected="1" view="pageBreakPreview" zoomScale="125" zoomScaleNormal="125" zoomScaleSheetLayoutView="125" workbookViewId="0">
      <selection activeCell="C39" sqref="C39:F39"/>
    </sheetView>
  </sheetViews>
  <sheetFormatPr defaultColWidth="9.109375" defaultRowHeight="13.2" x14ac:dyDescent="0.25"/>
  <cols>
    <col min="1" max="9" width="11.33203125" style="3" customWidth="1"/>
    <col min="10" max="12" width="11.6640625" style="3" customWidth="1"/>
    <col min="13" max="16384" width="9.109375" style="3"/>
  </cols>
  <sheetData>
    <row r="1" spans="1:9" ht="15.6" x14ac:dyDescent="0.25">
      <c r="A1" s="98" t="s">
        <v>67</v>
      </c>
      <c r="B1" s="98"/>
      <c r="C1" s="98"/>
      <c r="D1" s="98"/>
      <c r="E1" s="98"/>
      <c r="F1" s="98"/>
      <c r="G1" s="98"/>
      <c r="H1" s="98"/>
      <c r="I1" s="98"/>
    </row>
    <row r="2" spans="1:9" ht="15.6" x14ac:dyDescent="0.25">
      <c r="A2" s="98" t="s">
        <v>68</v>
      </c>
      <c r="B2" s="98"/>
      <c r="C2" s="98"/>
      <c r="D2" s="98"/>
      <c r="E2" s="98"/>
      <c r="F2" s="98"/>
      <c r="G2" s="98"/>
      <c r="H2" s="98"/>
      <c r="I2" s="98"/>
    </row>
    <row r="3" spans="1:9" ht="20.100000000000001" customHeight="1" x14ac:dyDescent="0.25">
      <c r="A3" s="99"/>
      <c r="B3" s="99"/>
      <c r="C3" s="99"/>
      <c r="D3" s="99"/>
      <c r="E3" s="99"/>
      <c r="F3" s="99"/>
      <c r="G3" s="99"/>
      <c r="H3" s="99"/>
      <c r="I3" s="99"/>
    </row>
    <row r="4" spans="1:9" s="1" customFormat="1" ht="15" customHeight="1" x14ac:dyDescent="0.25">
      <c r="A4" s="2" t="s">
        <v>2</v>
      </c>
      <c r="B4" s="103" t="s">
        <v>190</v>
      </c>
      <c r="C4" s="103"/>
      <c r="D4" s="103"/>
      <c r="E4" s="2" t="s">
        <v>65</v>
      </c>
      <c r="F4" s="102" t="s">
        <v>191</v>
      </c>
      <c r="G4" s="102"/>
      <c r="H4" s="6" t="s">
        <v>3</v>
      </c>
      <c r="I4" s="50">
        <v>44562</v>
      </c>
    </row>
    <row r="5" spans="1:9" ht="9.9" customHeight="1" thickBot="1" x14ac:dyDescent="0.3">
      <c r="A5" s="100"/>
      <c r="B5" s="100"/>
      <c r="C5" s="100"/>
      <c r="D5" s="100"/>
      <c r="E5" s="100"/>
      <c r="F5" s="100"/>
      <c r="G5" s="100"/>
      <c r="H5" s="100"/>
      <c r="I5" s="100"/>
    </row>
    <row r="6" spans="1:9" ht="9.9" customHeight="1" thickTop="1" x14ac:dyDescent="0.25">
      <c r="A6" s="101"/>
      <c r="B6" s="101"/>
      <c r="C6" s="101"/>
      <c r="D6" s="101"/>
      <c r="E6" s="101"/>
      <c r="F6" s="101"/>
      <c r="G6" s="101"/>
      <c r="H6" s="101"/>
      <c r="I6" s="101"/>
    </row>
    <row r="7" spans="1:9" ht="12.9" customHeight="1" x14ac:dyDescent="0.25">
      <c r="A7" s="4"/>
      <c r="B7" s="107" t="s">
        <v>54</v>
      </c>
      <c r="C7" s="107"/>
      <c r="D7" s="107"/>
      <c r="E7" s="107"/>
      <c r="F7" s="107"/>
      <c r="G7" s="106" t="s">
        <v>55</v>
      </c>
      <c r="H7" s="106"/>
      <c r="I7" s="60"/>
    </row>
    <row r="8" spans="1:9" ht="17.100000000000001" customHeight="1" x14ac:dyDescent="0.25">
      <c r="A8" s="4"/>
      <c r="B8" s="96" t="s">
        <v>195</v>
      </c>
      <c r="C8" s="96"/>
      <c r="D8" s="96"/>
      <c r="E8" s="96"/>
      <c r="F8" s="77" t="s">
        <v>387</v>
      </c>
      <c r="G8" s="97">
        <f>CEILING('St Wrk-Pvmnt (2of10)'!I79,1000)</f>
        <v>0</v>
      </c>
      <c r="H8" s="97"/>
      <c r="I8" s="58"/>
    </row>
    <row r="9" spans="1:9" ht="17.100000000000001" customHeight="1" x14ac:dyDescent="0.25">
      <c r="A9" s="4"/>
      <c r="B9" s="96" t="s">
        <v>196</v>
      </c>
      <c r="C9" s="96"/>
      <c r="D9" s="96"/>
      <c r="E9" s="96"/>
      <c r="F9" s="77" t="s">
        <v>388</v>
      </c>
      <c r="G9" s="97">
        <f>CEILING('Off-Site St Wrk (3of10)'!I76+'Off-Site St Wrk (4of10)'!I24,1000)</f>
        <v>0</v>
      </c>
      <c r="H9" s="97"/>
      <c r="I9" s="58"/>
    </row>
    <row r="10" spans="1:9" ht="17.100000000000001" customHeight="1" x14ac:dyDescent="0.25">
      <c r="A10" s="4"/>
      <c r="B10" s="96" t="s">
        <v>197</v>
      </c>
      <c r="C10" s="96"/>
      <c r="D10" s="96"/>
      <c r="E10" s="96"/>
      <c r="F10" s="77" t="s">
        <v>389</v>
      </c>
      <c r="G10" s="97">
        <f>CEILING('Off-Site St Wrk (4of10)'!I36,1000)</f>
        <v>0</v>
      </c>
      <c r="H10" s="97"/>
      <c r="I10" s="58"/>
    </row>
    <row r="11" spans="1:9" ht="17.100000000000001" customHeight="1" x14ac:dyDescent="0.25">
      <c r="A11" s="4"/>
      <c r="B11" s="96" t="s">
        <v>160</v>
      </c>
      <c r="C11" s="96"/>
      <c r="D11" s="96"/>
      <c r="E11" s="96"/>
      <c r="F11" s="77" t="s">
        <v>389</v>
      </c>
      <c r="G11" s="97">
        <f>CEILING('Off-Site St Wrk (4of10)'!I27,1000)</f>
        <v>0</v>
      </c>
      <c r="H11" s="97"/>
      <c r="I11" s="58"/>
    </row>
    <row r="12" spans="1:9" ht="17.100000000000001" customHeight="1" x14ac:dyDescent="0.25">
      <c r="A12" s="4"/>
      <c r="B12" s="96" t="s">
        <v>81</v>
      </c>
      <c r="C12" s="96"/>
      <c r="D12" s="96"/>
      <c r="E12" s="96"/>
      <c r="F12" s="77" t="s">
        <v>389</v>
      </c>
      <c r="G12" s="97">
        <f>CEILING('Off-Site St Wrk (4of10)'!I41,1000)</f>
        <v>0</v>
      </c>
      <c r="H12" s="97"/>
      <c r="I12" s="58"/>
    </row>
    <row r="13" spans="1:9" ht="17.100000000000001" customHeight="1" x14ac:dyDescent="0.25">
      <c r="A13" s="4"/>
      <c r="B13" s="96" t="s">
        <v>82</v>
      </c>
      <c r="C13" s="96"/>
      <c r="D13" s="96"/>
      <c r="E13" s="96"/>
      <c r="F13" s="77" t="s">
        <v>389</v>
      </c>
      <c r="G13" s="97">
        <f>CEILING('Off-Site St Wrk (4of10)'!I50+'Off-Site St Wrk (4of10)'!I58,1000)</f>
        <v>0</v>
      </c>
      <c r="H13" s="97"/>
      <c r="I13" s="58"/>
    </row>
    <row r="14" spans="1:9" ht="17.100000000000001" customHeight="1" x14ac:dyDescent="0.25">
      <c r="A14" s="4"/>
      <c r="B14" s="96" t="s">
        <v>163</v>
      </c>
      <c r="C14" s="96"/>
      <c r="D14" s="96"/>
      <c r="E14" s="96"/>
      <c r="F14" s="77" t="s">
        <v>390</v>
      </c>
      <c r="G14" s="97">
        <f>CEILING('Transportation (5of10)'!I56,1000)</f>
        <v>0</v>
      </c>
      <c r="H14" s="97"/>
      <c r="I14" s="58"/>
    </row>
    <row r="15" spans="1:9" ht="17.100000000000001" customHeight="1" x14ac:dyDescent="0.25">
      <c r="A15" s="4"/>
      <c r="B15" s="96" t="s">
        <v>164</v>
      </c>
      <c r="C15" s="96"/>
      <c r="D15" s="96"/>
      <c r="E15" s="96"/>
      <c r="F15" s="77" t="s">
        <v>390</v>
      </c>
      <c r="G15" s="97">
        <f>CEILING('Transportation (5of10)'!I76,1000)</f>
        <v>0</v>
      </c>
      <c r="H15" s="97"/>
      <c r="I15" s="58"/>
    </row>
    <row r="16" spans="1:9" ht="17.100000000000001" customHeight="1" x14ac:dyDescent="0.25">
      <c r="A16" s="4"/>
      <c r="B16" s="96" t="s">
        <v>87</v>
      </c>
      <c r="C16" s="96"/>
      <c r="D16" s="96"/>
      <c r="E16" s="96"/>
      <c r="F16" s="77" t="s">
        <v>391</v>
      </c>
      <c r="G16" s="97">
        <f>CEILING('SD-City (7of10)'!I51,1000)</f>
        <v>0</v>
      </c>
      <c r="H16" s="97"/>
      <c r="I16" s="58"/>
    </row>
    <row r="17" spans="1:9" ht="17.100000000000001" customHeight="1" x14ac:dyDescent="0.25">
      <c r="A17" s="4"/>
      <c r="B17" s="96" t="s">
        <v>88</v>
      </c>
      <c r="C17" s="96"/>
      <c r="D17" s="96"/>
      <c r="E17" s="96"/>
      <c r="F17" s="77" t="s">
        <v>392</v>
      </c>
      <c r="G17" s="97">
        <f>CEILING('SD-RCFC (8of10)'!I85,1000)</f>
        <v>0</v>
      </c>
      <c r="H17" s="97"/>
      <c r="I17" s="58"/>
    </row>
    <row r="18" spans="1:9" ht="17.100000000000001" customHeight="1" x14ac:dyDescent="0.25">
      <c r="A18" s="4"/>
      <c r="B18" s="96" t="s">
        <v>90</v>
      </c>
      <c r="C18" s="96"/>
      <c r="D18" s="96"/>
      <c r="E18" s="96"/>
      <c r="F18" s="77" t="s">
        <v>393</v>
      </c>
      <c r="G18" s="108">
        <f>CEILING('Sewer (9of10)'!I80,1000)</f>
        <v>0</v>
      </c>
      <c r="H18" s="108"/>
      <c r="I18" s="59"/>
    </row>
    <row r="19" spans="1:9" ht="17.100000000000001" customHeight="1" x14ac:dyDescent="0.25">
      <c r="A19" s="4"/>
      <c r="B19" s="96" t="s">
        <v>89</v>
      </c>
      <c r="C19" s="96"/>
      <c r="D19" s="96"/>
      <c r="E19" s="96"/>
      <c r="F19" s="77" t="s">
        <v>394</v>
      </c>
      <c r="G19" s="108">
        <f>CEILING('Water (10of10)'!I90,1000)</f>
        <v>0</v>
      </c>
      <c r="H19" s="108"/>
      <c r="I19" s="59"/>
    </row>
    <row r="20" spans="1:9" ht="9.9" customHeight="1" thickBot="1" x14ac:dyDescent="0.3">
      <c r="B20" s="99"/>
      <c r="C20" s="99"/>
      <c r="D20" s="99"/>
      <c r="E20" s="99"/>
      <c r="F20" s="99"/>
      <c r="G20" s="100"/>
      <c r="H20" s="100"/>
    </row>
    <row r="21" spans="1:9" ht="17.100000000000001" customHeight="1" thickTop="1" x14ac:dyDescent="0.25">
      <c r="B21" s="113" t="s">
        <v>57</v>
      </c>
      <c r="C21" s="113"/>
      <c r="D21" s="113"/>
      <c r="E21" s="113"/>
      <c r="F21" s="113"/>
      <c r="G21" s="104">
        <f>SUM(G8:H19)</f>
        <v>0</v>
      </c>
      <c r="H21" s="104"/>
    </row>
    <row r="22" spans="1:9" ht="5.0999999999999996" customHeight="1" x14ac:dyDescent="0.25">
      <c r="B22" s="99"/>
      <c r="C22" s="99"/>
      <c r="D22" s="99"/>
      <c r="E22" s="99"/>
      <c r="F22" s="99"/>
      <c r="G22" s="99"/>
      <c r="H22" s="99"/>
    </row>
    <row r="23" spans="1:9" ht="17.100000000000001" customHeight="1" x14ac:dyDescent="0.25">
      <c r="B23" s="112" t="s">
        <v>58</v>
      </c>
      <c r="C23" s="112"/>
      <c r="D23" s="112"/>
      <c r="E23" s="112"/>
      <c r="F23" s="112"/>
      <c r="G23" s="104">
        <f>G21*0.2</f>
        <v>0</v>
      </c>
      <c r="H23" s="104"/>
      <c r="I23" s="61"/>
    </row>
    <row r="24" spans="1:9" ht="5.0999999999999996" customHeight="1" thickBot="1" x14ac:dyDescent="0.3">
      <c r="B24" s="99"/>
      <c r="C24" s="99"/>
      <c r="D24" s="99"/>
      <c r="E24" s="99"/>
      <c r="F24" s="99"/>
      <c r="G24" s="99"/>
      <c r="H24" s="99"/>
    </row>
    <row r="25" spans="1:9" ht="17.100000000000001" customHeight="1" thickTop="1" x14ac:dyDescent="0.25">
      <c r="B25" s="112" t="s">
        <v>59</v>
      </c>
      <c r="C25" s="112"/>
      <c r="D25" s="112"/>
      <c r="E25" s="112"/>
      <c r="F25" s="112"/>
      <c r="G25" s="118">
        <f>G21+G23</f>
        <v>0</v>
      </c>
      <c r="H25" s="118"/>
    </row>
    <row r="26" spans="1:9" ht="9.9" customHeight="1" thickBot="1" x14ac:dyDescent="0.3">
      <c r="A26" s="100"/>
      <c r="B26" s="100"/>
      <c r="C26" s="100"/>
      <c r="D26" s="100"/>
      <c r="E26" s="100"/>
      <c r="F26" s="100"/>
      <c r="G26" s="100"/>
      <c r="H26" s="100"/>
      <c r="I26" s="100"/>
    </row>
    <row r="27" spans="1:9" ht="9.9" customHeight="1" thickTop="1" x14ac:dyDescent="0.25">
      <c r="A27" s="119"/>
      <c r="B27" s="119"/>
      <c r="C27" s="119"/>
      <c r="D27" s="119"/>
      <c r="E27" s="119"/>
      <c r="F27" s="119"/>
      <c r="G27" s="119"/>
      <c r="H27" s="119"/>
      <c r="I27" s="119"/>
    </row>
    <row r="28" spans="1:9" ht="15" customHeight="1" x14ac:dyDescent="0.25">
      <c r="B28" s="105" t="s">
        <v>140</v>
      </c>
      <c r="C28" s="105"/>
      <c r="D28" s="105"/>
      <c r="E28" s="105"/>
      <c r="F28" s="105"/>
      <c r="G28" s="104">
        <f>CEILING(G25,1000)</f>
        <v>0</v>
      </c>
      <c r="H28" s="104"/>
      <c r="I28" s="76"/>
    </row>
    <row r="29" spans="1:9" ht="9.9" customHeight="1" thickBot="1" x14ac:dyDescent="0.3">
      <c r="A29" s="100"/>
      <c r="B29" s="100"/>
      <c r="C29" s="100"/>
      <c r="D29" s="100"/>
      <c r="E29" s="100"/>
      <c r="F29" s="100"/>
      <c r="G29" s="100"/>
      <c r="H29" s="100"/>
      <c r="I29" s="100"/>
    </row>
    <row r="30" spans="1:9" s="7" customFormat="1" ht="9.9" customHeight="1" thickTop="1" x14ac:dyDescent="0.25">
      <c r="A30" s="119"/>
      <c r="B30" s="119"/>
      <c r="C30" s="119"/>
      <c r="D30" s="119"/>
      <c r="E30" s="119"/>
      <c r="F30" s="119"/>
      <c r="G30" s="119"/>
      <c r="H30" s="119"/>
      <c r="I30" s="119"/>
    </row>
    <row r="31" spans="1:9" ht="15" customHeight="1" x14ac:dyDescent="0.25">
      <c r="B31" s="105" t="s">
        <v>141</v>
      </c>
      <c r="C31" s="105"/>
      <c r="D31" s="105"/>
      <c r="E31" s="105"/>
      <c r="F31" s="105"/>
      <c r="G31" s="104">
        <f t="shared" ref="G31" si="0">CEILING(G28*0.5,1000)</f>
        <v>0</v>
      </c>
      <c r="H31" s="104"/>
      <c r="I31" s="76"/>
    </row>
    <row r="32" spans="1:9" ht="12" customHeight="1" x14ac:dyDescent="0.25">
      <c r="A32" s="5"/>
      <c r="B32" s="120" t="s">
        <v>142</v>
      </c>
      <c r="C32" s="120"/>
      <c r="D32" s="120"/>
      <c r="E32" s="120"/>
      <c r="F32" s="120"/>
      <c r="G32" s="120"/>
      <c r="H32" s="120"/>
      <c r="I32" s="4"/>
    </row>
    <row r="33" spans="1:9" s="7" customFormat="1" ht="9.9" customHeight="1" thickBot="1" x14ac:dyDescent="0.3">
      <c r="A33" s="100"/>
      <c r="B33" s="100"/>
      <c r="C33" s="100"/>
      <c r="D33" s="100"/>
      <c r="E33" s="100"/>
      <c r="F33" s="100"/>
      <c r="G33" s="100"/>
      <c r="H33" s="100"/>
      <c r="I33" s="100"/>
    </row>
    <row r="34" spans="1:9" s="5" customFormat="1" ht="9.9" customHeight="1" thickTop="1" x14ac:dyDescent="0.25">
      <c r="A34" s="119"/>
      <c r="B34" s="119"/>
      <c r="C34" s="119"/>
      <c r="D34" s="119"/>
      <c r="E34" s="119"/>
      <c r="F34" s="119"/>
      <c r="G34" s="119"/>
      <c r="H34" s="119"/>
      <c r="I34" s="119"/>
    </row>
    <row r="35" spans="1:9" ht="15" customHeight="1" x14ac:dyDescent="0.25">
      <c r="A35" s="98" t="s">
        <v>64</v>
      </c>
      <c r="B35" s="98"/>
      <c r="C35" s="98"/>
      <c r="D35" s="98"/>
      <c r="E35" s="98"/>
      <c r="F35" s="98"/>
      <c r="G35" s="98"/>
      <c r="H35" s="98"/>
      <c r="I35" s="98"/>
    </row>
    <row r="36" spans="1:9" ht="9.9" customHeight="1" x14ac:dyDescent="0.25">
      <c r="A36" s="99"/>
      <c r="B36" s="99"/>
      <c r="C36" s="99"/>
      <c r="D36" s="99"/>
      <c r="E36" s="99"/>
      <c r="F36" s="99"/>
      <c r="G36" s="99"/>
      <c r="H36" s="99"/>
      <c r="I36" s="99"/>
    </row>
    <row r="37" spans="1:9" ht="39.9" customHeight="1" x14ac:dyDescent="0.25">
      <c r="A37" s="111" t="s">
        <v>144</v>
      </c>
      <c r="B37" s="111"/>
      <c r="C37" s="111"/>
      <c r="D37" s="111"/>
      <c r="E37" s="111"/>
      <c r="F37" s="111"/>
      <c r="G37" s="111"/>
      <c r="H37" s="111"/>
      <c r="I37" s="111"/>
    </row>
    <row r="38" spans="1:9" ht="9.9" customHeight="1" x14ac:dyDescent="0.25">
      <c r="A38" s="124"/>
      <c r="B38" s="124"/>
      <c r="C38" s="124"/>
      <c r="D38" s="124"/>
      <c r="E38" s="124"/>
      <c r="F38" s="124"/>
      <c r="G38" s="124"/>
      <c r="H38" s="124"/>
      <c r="I38" s="124"/>
    </row>
    <row r="39" spans="1:9" ht="18" customHeight="1" x14ac:dyDescent="0.25">
      <c r="A39" s="117" t="s">
        <v>61</v>
      </c>
      <c r="B39" s="117"/>
      <c r="C39" s="114" t="s">
        <v>143</v>
      </c>
      <c r="D39" s="114"/>
      <c r="E39" s="114"/>
      <c r="F39" s="114"/>
      <c r="G39" s="52"/>
      <c r="H39" s="115">
        <v>44562</v>
      </c>
      <c r="I39" s="115"/>
    </row>
    <row r="40" spans="1:9" s="1" customFormat="1" ht="18" customHeight="1" x14ac:dyDescent="0.25">
      <c r="A40" s="117"/>
      <c r="B40" s="117"/>
      <c r="C40" s="123" t="s">
        <v>146</v>
      </c>
      <c r="D40" s="123"/>
      <c r="E40" s="123"/>
      <c r="F40" s="123"/>
      <c r="G40" s="8"/>
      <c r="H40" s="116"/>
      <c r="I40" s="116"/>
    </row>
    <row r="41" spans="1:9" s="1" customFormat="1" x14ac:dyDescent="0.25">
      <c r="A41" s="117"/>
      <c r="B41" s="117"/>
      <c r="C41" s="122" t="s">
        <v>145</v>
      </c>
      <c r="D41" s="122"/>
      <c r="E41" s="122"/>
      <c r="F41" s="122"/>
      <c r="G41" s="43"/>
      <c r="H41" s="122" t="s">
        <v>60</v>
      </c>
      <c r="I41" s="122"/>
    </row>
    <row r="42" spans="1:9" s="8" customFormat="1" ht="20.100000000000001" customHeight="1" x14ac:dyDescent="0.25">
      <c r="A42" s="121"/>
      <c r="B42" s="121"/>
      <c r="C42" s="121"/>
      <c r="D42" s="121"/>
      <c r="E42" s="121"/>
      <c r="F42" s="121"/>
      <c r="G42" s="121"/>
      <c r="H42" s="121"/>
      <c r="I42" s="121"/>
    </row>
    <row r="43" spans="1:9" x14ac:dyDescent="0.25">
      <c r="A43" s="110" t="s">
        <v>62</v>
      </c>
      <c r="B43" s="110"/>
      <c r="C43" s="110"/>
      <c r="D43" s="110"/>
      <c r="E43" s="110"/>
      <c r="F43" s="110"/>
      <c r="G43" s="110"/>
      <c r="H43" s="110"/>
      <c r="I43" s="110"/>
    </row>
    <row r="44" spans="1:9" ht="9.9" customHeight="1" thickBot="1" x14ac:dyDescent="0.3">
      <c r="A44" s="100"/>
      <c r="B44" s="100"/>
      <c r="C44" s="100"/>
      <c r="D44" s="100"/>
      <c r="E44" s="100"/>
      <c r="F44" s="100"/>
      <c r="G44" s="100"/>
      <c r="H44" s="100"/>
      <c r="I44" s="100"/>
    </row>
    <row r="45" spans="1:9" ht="9.9" customHeight="1" thickTop="1" x14ac:dyDescent="0.25">
      <c r="A45" s="101"/>
      <c r="B45" s="101"/>
      <c r="C45" s="101"/>
      <c r="D45" s="101"/>
      <c r="E45" s="101"/>
      <c r="F45" s="101"/>
      <c r="G45" s="101"/>
      <c r="H45" s="101"/>
      <c r="I45" s="101"/>
    </row>
    <row r="46" spans="1:9" ht="12.75" customHeight="1" x14ac:dyDescent="0.25">
      <c r="A46" s="109" t="s">
        <v>193</v>
      </c>
      <c r="B46" s="109"/>
      <c r="C46" s="109"/>
      <c r="D46" s="109"/>
      <c r="E46" s="109"/>
      <c r="F46" s="109"/>
      <c r="G46" s="109"/>
      <c r="H46" s="109"/>
      <c r="I46" s="109"/>
    </row>
    <row r="47" spans="1:9" ht="5.0999999999999996" customHeight="1" x14ac:dyDescent="0.25">
      <c r="A47" s="109"/>
      <c r="B47" s="109"/>
      <c r="C47" s="109"/>
      <c r="D47" s="109"/>
      <c r="E47" s="109"/>
      <c r="F47" s="109"/>
      <c r="G47" s="109"/>
      <c r="H47" s="109"/>
      <c r="I47" s="109"/>
    </row>
    <row r="48" spans="1:9" ht="12.75" customHeight="1" x14ac:dyDescent="0.25">
      <c r="A48" s="109" t="s">
        <v>194</v>
      </c>
      <c r="B48" s="109"/>
      <c r="C48" s="109"/>
      <c r="D48" s="109"/>
      <c r="E48" s="109"/>
      <c r="F48" s="109"/>
      <c r="G48" s="109"/>
      <c r="H48" s="109"/>
      <c r="I48" s="109"/>
    </row>
    <row r="49" spans="1:9" ht="5.0999999999999996" customHeight="1" x14ac:dyDescent="0.25">
      <c r="A49" s="111"/>
      <c r="B49" s="111"/>
      <c r="C49" s="111"/>
      <c r="D49" s="111"/>
      <c r="E49" s="111"/>
      <c r="F49" s="111"/>
      <c r="G49" s="111"/>
      <c r="H49" s="111"/>
      <c r="I49" s="111"/>
    </row>
    <row r="50" spans="1:9" ht="36" customHeight="1" x14ac:dyDescent="0.25">
      <c r="A50" s="109" t="s">
        <v>192</v>
      </c>
      <c r="B50" s="109"/>
      <c r="C50" s="109"/>
      <c r="D50" s="109"/>
      <c r="E50" s="109"/>
      <c r="F50" s="109"/>
      <c r="G50" s="109"/>
      <c r="H50" s="109"/>
      <c r="I50" s="109"/>
    </row>
    <row r="51" spans="1:9" ht="12.75" customHeight="1" x14ac:dyDescent="0.25"/>
    <row r="52" spans="1:9" ht="12.75" customHeight="1" x14ac:dyDescent="0.25"/>
  </sheetData>
  <sheetProtection algorithmName="SHA-512" hashValue="Wu9fCpgXY9/pmKdzks8NO4amzYXER3yWbDrxZAVeP+NfDHduhIvJbrIMNTOzkY6zP5xDLNrlKzhK1/5YUeDdjg==" saltValue="A1JhVYms01vUPi4SL5vFRQ==" spinCount="100000" sheet="1" selectLockedCells="1"/>
  <mergeCells count="73">
    <mergeCell ref="A42:I42"/>
    <mergeCell ref="A35:I35"/>
    <mergeCell ref="H41:I41"/>
    <mergeCell ref="C41:F41"/>
    <mergeCell ref="C40:F40"/>
    <mergeCell ref="A38:I38"/>
    <mergeCell ref="B24:H24"/>
    <mergeCell ref="A36:I36"/>
    <mergeCell ref="C39:F39"/>
    <mergeCell ref="H39:I40"/>
    <mergeCell ref="A39:B41"/>
    <mergeCell ref="B25:F25"/>
    <mergeCell ref="G25:H25"/>
    <mergeCell ref="A37:I37"/>
    <mergeCell ref="A27:I27"/>
    <mergeCell ref="A29:I29"/>
    <mergeCell ref="A34:I34"/>
    <mergeCell ref="G31:H31"/>
    <mergeCell ref="B31:F31"/>
    <mergeCell ref="B32:H32"/>
    <mergeCell ref="A30:I30"/>
    <mergeCell ref="A26:I26"/>
    <mergeCell ref="G23:H23"/>
    <mergeCell ref="B23:F23"/>
    <mergeCell ref="G18:H18"/>
    <mergeCell ref="B18:E18"/>
    <mergeCell ref="B22:H22"/>
    <mergeCell ref="B21:F21"/>
    <mergeCell ref="G21:H21"/>
    <mergeCell ref="G20:H20"/>
    <mergeCell ref="B20:F20"/>
    <mergeCell ref="A48:I48"/>
    <mergeCell ref="A50:I50"/>
    <mergeCell ref="A43:I43"/>
    <mergeCell ref="A49:I49"/>
    <mergeCell ref="A47:I47"/>
    <mergeCell ref="A46:I46"/>
    <mergeCell ref="A45:I45"/>
    <mergeCell ref="A44:I44"/>
    <mergeCell ref="G28:H28"/>
    <mergeCell ref="B28:F28"/>
    <mergeCell ref="A33:I33"/>
    <mergeCell ref="G7:H7"/>
    <mergeCell ref="B7:F7"/>
    <mergeCell ref="G19:H19"/>
    <mergeCell ref="B14:E14"/>
    <mergeCell ref="B12:E12"/>
    <mergeCell ref="B13:E13"/>
    <mergeCell ref="G8:H8"/>
    <mergeCell ref="G9:H9"/>
    <mergeCell ref="G14:H14"/>
    <mergeCell ref="G12:H12"/>
    <mergeCell ref="B19:E19"/>
    <mergeCell ref="B16:E16"/>
    <mergeCell ref="B10:E10"/>
    <mergeCell ref="A1:I1"/>
    <mergeCell ref="A2:I2"/>
    <mergeCell ref="A3:I3"/>
    <mergeCell ref="A5:I5"/>
    <mergeCell ref="A6:I6"/>
    <mergeCell ref="F4:G4"/>
    <mergeCell ref="B4:D4"/>
    <mergeCell ref="B17:E17"/>
    <mergeCell ref="G17:H17"/>
    <mergeCell ref="B8:E8"/>
    <mergeCell ref="B9:E9"/>
    <mergeCell ref="G16:H16"/>
    <mergeCell ref="G10:H10"/>
    <mergeCell ref="B11:E11"/>
    <mergeCell ref="B15:E15"/>
    <mergeCell ref="G15:H15"/>
    <mergeCell ref="G13:H13"/>
    <mergeCell ref="G11:H11"/>
  </mergeCells>
  <phoneticPr fontId="6" type="noConversion"/>
  <printOptions horizontalCentered="1"/>
  <pageMargins left="0.25" right="0.25" top="0.75" bottom="0.375" header="0.125" footer="0.125"/>
  <pageSetup orientation="portrait" r:id="rId1"/>
  <headerFooter alignWithMargins="0">
    <oddHeader>&amp;L&amp;"Times New Roman,Bold"&amp;9EXHIBIT "A"&amp;C&amp;"Times New Roman,Bold"&amp;9ENGINEER'S ESTIMATE WORKSHEET
(PUBLIC IMPROVEMENTS ONLY)&amp;R&amp;"Times New Roman,Bold"&amp;9Page 1 of 10</oddHeader>
    <oddFooter>&amp;L&amp;"Times New Roman,Regular"&amp;7Revised: 3 / 2024&amp;R&amp;"Times New Roman,Regular"&amp;7&amp;Z&amp;F]</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96"/>
  <sheetViews>
    <sheetView view="pageBreakPreview" topLeftCell="A7" zoomScale="135" zoomScaleNormal="125" zoomScaleSheetLayoutView="135" workbookViewId="0">
      <selection activeCell="E39" sqref="E39"/>
    </sheetView>
  </sheetViews>
  <sheetFormatPr defaultColWidth="9.109375" defaultRowHeight="13.2" x14ac:dyDescent="0.25"/>
  <cols>
    <col min="1" max="2" width="11.6640625" style="3" customWidth="1"/>
    <col min="3" max="3" width="8.6640625" style="30" customWidth="1"/>
    <col min="4" max="4" width="11.6640625" style="3" customWidth="1"/>
    <col min="5" max="5" width="8.6640625" style="30" customWidth="1"/>
    <col min="6" max="6" width="11.6640625" style="3" customWidth="1"/>
    <col min="7" max="7" width="11.6640625" style="31" customWidth="1"/>
    <col min="8" max="8" width="8.6640625" style="3" customWidth="1"/>
    <col min="9" max="9" width="12.6640625" style="32" customWidth="1"/>
    <col min="10" max="18" width="8.6640625" style="1" customWidth="1"/>
    <col min="19" max="16384" width="9.109375" style="1"/>
  </cols>
  <sheetData>
    <row r="1" spans="1:18" s="12" customFormat="1" ht="15" customHeight="1" x14ac:dyDescent="0.25">
      <c r="A1" s="9" t="s">
        <v>2</v>
      </c>
      <c r="B1" s="126" t="str">
        <f>'Title (1of10)'!B4</f>
        <v>PEN##-####</v>
      </c>
      <c r="C1" s="126"/>
      <c r="D1" s="126"/>
      <c r="E1" s="48" t="s">
        <v>66</v>
      </c>
      <c r="F1" s="125" t="str">
        <f>'Title (1of10)'!F4</f>
        <v>TR OR PM####</v>
      </c>
      <c r="G1" s="125"/>
      <c r="H1" s="10" t="s">
        <v>63</v>
      </c>
      <c r="I1" s="11">
        <f>'Title (1of10)'!I4</f>
        <v>44562</v>
      </c>
    </row>
    <row r="2" spans="1:18" ht="25.05" customHeight="1" x14ac:dyDescent="0.25">
      <c r="A2" s="131" t="s">
        <v>89</v>
      </c>
      <c r="B2" s="131"/>
      <c r="C2" s="131"/>
      <c r="D2" s="131"/>
      <c r="E2" s="131"/>
      <c r="F2" s="131"/>
      <c r="G2" s="131"/>
      <c r="H2" s="131"/>
      <c r="I2" s="131"/>
    </row>
    <row r="3" spans="1:18" s="21" customFormat="1" ht="15" customHeight="1" thickBot="1" x14ac:dyDescent="0.3">
      <c r="A3" s="13" t="s">
        <v>22</v>
      </c>
      <c r="B3" s="14"/>
      <c r="C3" s="15"/>
      <c r="D3" s="14"/>
      <c r="E3" s="16" t="s">
        <v>10</v>
      </c>
      <c r="F3" s="14" t="s">
        <v>0</v>
      </c>
      <c r="G3" s="17" t="s">
        <v>11</v>
      </c>
      <c r="H3" s="18"/>
      <c r="I3" s="19" t="s">
        <v>12</v>
      </c>
      <c r="J3" s="20"/>
      <c r="K3" s="20"/>
      <c r="L3" s="20"/>
      <c r="M3" s="20"/>
      <c r="N3" s="20"/>
      <c r="O3" s="20"/>
      <c r="P3" s="20"/>
      <c r="Q3" s="20"/>
      <c r="R3" s="20"/>
    </row>
    <row r="4" spans="1:18" s="22" customFormat="1" ht="5.0999999999999996" customHeight="1" thickTop="1" x14ac:dyDescent="0.25">
      <c r="A4" s="132"/>
      <c r="B4" s="132"/>
      <c r="C4" s="132"/>
      <c r="D4" s="132"/>
      <c r="E4" s="132"/>
      <c r="F4" s="132"/>
      <c r="G4" s="132"/>
      <c r="H4" s="132"/>
      <c r="I4" s="132"/>
      <c r="J4" s="1"/>
      <c r="K4" s="1"/>
      <c r="L4" s="1"/>
      <c r="M4" s="1"/>
      <c r="N4" s="1"/>
      <c r="O4" s="1"/>
      <c r="P4" s="1"/>
      <c r="Q4" s="1"/>
      <c r="R4" s="1"/>
    </row>
    <row r="5" spans="1:18" s="27" customFormat="1" ht="10.199999999999999" x14ac:dyDescent="0.25">
      <c r="A5" s="130" t="s">
        <v>132</v>
      </c>
      <c r="B5" s="130"/>
      <c r="C5" s="130"/>
      <c r="D5" s="130"/>
      <c r="E5" s="130"/>
      <c r="F5" s="130"/>
      <c r="G5" s="130"/>
      <c r="H5" s="130"/>
      <c r="I5" s="130"/>
    </row>
    <row r="6" spans="1:18" s="27" customFormat="1" ht="9" customHeight="1" x14ac:dyDescent="0.25">
      <c r="A6" s="136" t="s">
        <v>396</v>
      </c>
      <c r="B6" s="136"/>
      <c r="C6" s="136"/>
      <c r="D6" s="136"/>
      <c r="E6" s="34"/>
      <c r="F6" s="23" t="s">
        <v>24</v>
      </c>
      <c r="G6" s="25">
        <v>50</v>
      </c>
      <c r="H6" s="23"/>
      <c r="I6" s="29">
        <f>E6*G6</f>
        <v>0</v>
      </c>
    </row>
    <row r="7" spans="1:18" s="27" customFormat="1" ht="9" customHeight="1" x14ac:dyDescent="0.25">
      <c r="A7" s="136" t="s">
        <v>397</v>
      </c>
      <c r="B7" s="136"/>
      <c r="C7" s="136"/>
      <c r="D7" s="136"/>
      <c r="E7" s="34"/>
      <c r="F7" s="23" t="s">
        <v>24</v>
      </c>
      <c r="G7" s="25">
        <v>130</v>
      </c>
      <c r="H7" s="23"/>
      <c r="I7" s="29">
        <f t="shared" ref="I7" si="0">E7*G7</f>
        <v>0</v>
      </c>
    </row>
    <row r="8" spans="1:18" s="27" customFormat="1" ht="9" customHeight="1" x14ac:dyDescent="0.25">
      <c r="A8" s="136" t="s">
        <v>349</v>
      </c>
      <c r="B8" s="136"/>
      <c r="C8" s="136"/>
      <c r="D8" s="136"/>
      <c r="E8" s="34"/>
      <c r="F8" s="23" t="s">
        <v>24</v>
      </c>
      <c r="G8" s="25">
        <v>60</v>
      </c>
      <c r="H8" s="23"/>
      <c r="I8" s="29">
        <f>E8*G8</f>
        <v>0</v>
      </c>
    </row>
    <row r="9" spans="1:18" s="27" customFormat="1" ht="9" customHeight="1" x14ac:dyDescent="0.25">
      <c r="A9" s="136" t="s">
        <v>350</v>
      </c>
      <c r="B9" s="136"/>
      <c r="C9" s="136"/>
      <c r="D9" s="136"/>
      <c r="E9" s="34"/>
      <c r="F9" s="23" t="s">
        <v>24</v>
      </c>
      <c r="G9" s="25">
        <v>170</v>
      </c>
      <c r="H9" s="23"/>
      <c r="I9" s="29">
        <f t="shared" ref="I9" si="1">E9*G9</f>
        <v>0</v>
      </c>
    </row>
    <row r="10" spans="1:18" s="27" customFormat="1" ht="9" customHeight="1" x14ac:dyDescent="0.25">
      <c r="A10" s="136" t="s">
        <v>353</v>
      </c>
      <c r="B10" s="136"/>
      <c r="C10" s="136"/>
      <c r="D10" s="136"/>
      <c r="E10" s="34"/>
      <c r="F10" s="23" t="s">
        <v>24</v>
      </c>
      <c r="G10" s="25">
        <v>105</v>
      </c>
      <c r="H10" s="23"/>
      <c r="I10" s="29">
        <f>E10*G10</f>
        <v>0</v>
      </c>
    </row>
    <row r="11" spans="1:18" s="27" customFormat="1" ht="9" customHeight="1" x14ac:dyDescent="0.25">
      <c r="A11" s="136" t="s">
        <v>354</v>
      </c>
      <c r="B11" s="136"/>
      <c r="C11" s="136"/>
      <c r="D11" s="136"/>
      <c r="E11" s="34"/>
      <c r="F11" s="23" t="s">
        <v>24</v>
      </c>
      <c r="G11" s="25">
        <v>185</v>
      </c>
      <c r="H11" s="23"/>
      <c r="I11" s="29">
        <f t="shared" ref="I11" si="2">E11*G11</f>
        <v>0</v>
      </c>
    </row>
    <row r="12" spans="1:18" s="27" customFormat="1" ht="9" customHeight="1" x14ac:dyDescent="0.25">
      <c r="A12" s="136" t="s">
        <v>355</v>
      </c>
      <c r="B12" s="136"/>
      <c r="C12" s="136"/>
      <c r="D12" s="136"/>
      <c r="E12" s="34"/>
      <c r="F12" s="23" t="s">
        <v>24</v>
      </c>
      <c r="G12" s="25">
        <v>120</v>
      </c>
      <c r="H12" s="23"/>
      <c r="I12" s="29">
        <f>E12*G12</f>
        <v>0</v>
      </c>
    </row>
    <row r="13" spans="1:18" s="27" customFormat="1" ht="9" customHeight="1" x14ac:dyDescent="0.25">
      <c r="A13" s="136" t="s">
        <v>356</v>
      </c>
      <c r="B13" s="136"/>
      <c r="C13" s="136"/>
      <c r="D13" s="136"/>
      <c r="E13" s="34"/>
      <c r="F13" s="23" t="s">
        <v>24</v>
      </c>
      <c r="G13" s="25">
        <v>215</v>
      </c>
      <c r="H13" s="23"/>
      <c r="I13" s="29">
        <f t="shared" ref="I13" si="3">E13*G13</f>
        <v>0</v>
      </c>
    </row>
    <row r="14" spans="1:18" s="27" customFormat="1" ht="9" customHeight="1" x14ac:dyDescent="0.25">
      <c r="A14" s="136" t="s">
        <v>357</v>
      </c>
      <c r="B14" s="136"/>
      <c r="C14" s="136"/>
      <c r="D14" s="136"/>
      <c r="E14" s="34"/>
      <c r="F14" s="23" t="s">
        <v>24</v>
      </c>
      <c r="G14" s="25">
        <v>135</v>
      </c>
      <c r="H14" s="23"/>
      <c r="I14" s="29">
        <f>E14*G14</f>
        <v>0</v>
      </c>
    </row>
    <row r="15" spans="1:18" s="27" customFormat="1" ht="9" customHeight="1" x14ac:dyDescent="0.25">
      <c r="A15" s="136" t="s">
        <v>358</v>
      </c>
      <c r="B15" s="136"/>
      <c r="C15" s="136"/>
      <c r="D15" s="136"/>
      <c r="E15" s="34"/>
      <c r="F15" s="23" t="s">
        <v>24</v>
      </c>
      <c r="G15" s="25">
        <v>240</v>
      </c>
      <c r="H15" s="23"/>
      <c r="I15" s="29">
        <f t="shared" ref="I15" si="4">E15*G15</f>
        <v>0</v>
      </c>
    </row>
    <row r="16" spans="1:18" s="27" customFormat="1" ht="9" customHeight="1" x14ac:dyDescent="0.25">
      <c r="A16" s="136" t="s">
        <v>359</v>
      </c>
      <c r="B16" s="136"/>
      <c r="C16" s="136"/>
      <c r="D16" s="136"/>
      <c r="E16" s="34"/>
      <c r="F16" s="23" t="s">
        <v>24</v>
      </c>
      <c r="G16" s="25">
        <v>150</v>
      </c>
      <c r="H16" s="23"/>
      <c r="I16" s="29">
        <f>E16*G16</f>
        <v>0</v>
      </c>
    </row>
    <row r="17" spans="1:13" s="27" customFormat="1" ht="9" customHeight="1" x14ac:dyDescent="0.25">
      <c r="A17" s="136" t="s">
        <v>360</v>
      </c>
      <c r="B17" s="136"/>
      <c r="C17" s="136"/>
      <c r="D17" s="136"/>
      <c r="E17" s="34"/>
      <c r="F17" s="23" t="s">
        <v>24</v>
      </c>
      <c r="G17" s="25">
        <v>290</v>
      </c>
      <c r="H17" s="23"/>
      <c r="I17" s="29">
        <f t="shared" ref="I17" si="5">E17*G17</f>
        <v>0</v>
      </c>
    </row>
    <row r="18" spans="1:13" s="27" customFormat="1" ht="9" customHeight="1" x14ac:dyDescent="0.25">
      <c r="A18" s="136" t="s">
        <v>398</v>
      </c>
      <c r="B18" s="136"/>
      <c r="C18" s="136"/>
      <c r="D18" s="136"/>
      <c r="E18" s="34"/>
      <c r="F18" s="23" t="s">
        <v>25</v>
      </c>
      <c r="G18" s="25">
        <v>2000</v>
      </c>
      <c r="H18" s="23"/>
      <c r="I18" s="29">
        <f>E18*G18</f>
        <v>0</v>
      </c>
    </row>
    <row r="19" spans="1:13" s="27" customFormat="1" ht="9" customHeight="1" x14ac:dyDescent="0.25">
      <c r="A19" s="136" t="s">
        <v>351</v>
      </c>
      <c r="B19" s="136"/>
      <c r="C19" s="136"/>
      <c r="D19" s="136"/>
      <c r="E19" s="34"/>
      <c r="F19" s="23" t="s">
        <v>25</v>
      </c>
      <c r="G19" s="25">
        <v>2500</v>
      </c>
      <c r="H19" s="23"/>
      <c r="I19" s="29">
        <f>E19*G19</f>
        <v>0</v>
      </c>
    </row>
    <row r="20" spans="1:13" s="27" customFormat="1" ht="9" customHeight="1" x14ac:dyDescent="0.25">
      <c r="A20" s="136" t="s">
        <v>361</v>
      </c>
      <c r="B20" s="136"/>
      <c r="C20" s="136"/>
      <c r="D20" s="136"/>
      <c r="E20" s="34"/>
      <c r="F20" s="23" t="s">
        <v>25</v>
      </c>
      <c r="G20" s="25">
        <v>3500</v>
      </c>
      <c r="H20" s="23"/>
      <c r="I20" s="29">
        <f t="shared" ref="I20" si="6">E20*G20</f>
        <v>0</v>
      </c>
    </row>
    <row r="21" spans="1:13" s="27" customFormat="1" ht="9" customHeight="1" x14ac:dyDescent="0.25">
      <c r="A21" s="136" t="s">
        <v>362</v>
      </c>
      <c r="B21" s="136"/>
      <c r="C21" s="136"/>
      <c r="D21" s="136"/>
      <c r="E21" s="34"/>
      <c r="F21" s="23" t="s">
        <v>25</v>
      </c>
      <c r="G21" s="25">
        <v>4000</v>
      </c>
      <c r="H21" s="23"/>
      <c r="I21" s="29">
        <f>E21*G21</f>
        <v>0</v>
      </c>
    </row>
    <row r="22" spans="1:13" s="27" customFormat="1" ht="9" customHeight="1" x14ac:dyDescent="0.25">
      <c r="A22" s="136" t="s">
        <v>363</v>
      </c>
      <c r="B22" s="136"/>
      <c r="C22" s="136"/>
      <c r="D22" s="136"/>
      <c r="E22" s="34"/>
      <c r="F22" s="23" t="s">
        <v>25</v>
      </c>
      <c r="G22" s="25">
        <v>5000</v>
      </c>
      <c r="H22" s="23"/>
      <c r="I22" s="29">
        <f t="shared" ref="I22" si="7">E22*G22</f>
        <v>0</v>
      </c>
    </row>
    <row r="23" spans="1:13" s="27" customFormat="1" ht="9" customHeight="1" x14ac:dyDescent="0.25">
      <c r="A23" s="136" t="s">
        <v>352</v>
      </c>
      <c r="B23" s="136"/>
      <c r="C23" s="136"/>
      <c r="D23" s="136"/>
      <c r="E23" s="34"/>
      <c r="F23" s="23" t="s">
        <v>24</v>
      </c>
      <c r="G23" s="25">
        <v>60</v>
      </c>
      <c r="H23" s="23"/>
      <c r="I23" s="29">
        <f t="shared" ref="I23:I49" si="8">E23*G23</f>
        <v>0</v>
      </c>
    </row>
    <row r="24" spans="1:13" s="27" customFormat="1" ht="9" customHeight="1" x14ac:dyDescent="0.25">
      <c r="A24" s="136" t="s">
        <v>364</v>
      </c>
      <c r="B24" s="136"/>
      <c r="C24" s="136"/>
      <c r="D24" s="136"/>
      <c r="E24" s="34"/>
      <c r="F24" s="23" t="s">
        <v>24</v>
      </c>
      <c r="G24" s="25">
        <v>90</v>
      </c>
      <c r="H24" s="23"/>
      <c r="I24" s="29">
        <f t="shared" si="8"/>
        <v>0</v>
      </c>
    </row>
    <row r="25" spans="1:13" s="27" customFormat="1" ht="9" customHeight="1" x14ac:dyDescent="0.25">
      <c r="A25" s="136" t="s">
        <v>365</v>
      </c>
      <c r="B25" s="136"/>
      <c r="C25" s="136"/>
      <c r="D25" s="136"/>
      <c r="E25" s="34"/>
      <c r="F25" s="23" t="s">
        <v>24</v>
      </c>
      <c r="G25" s="25">
        <v>105</v>
      </c>
      <c r="H25" s="23"/>
      <c r="I25" s="29">
        <f t="shared" si="8"/>
        <v>0</v>
      </c>
    </row>
    <row r="26" spans="1:13" s="27" customFormat="1" ht="9" customHeight="1" x14ac:dyDescent="0.25">
      <c r="A26" s="136" t="s">
        <v>366</v>
      </c>
      <c r="B26" s="136"/>
      <c r="C26" s="136"/>
      <c r="D26" s="136"/>
      <c r="E26" s="34"/>
      <c r="F26" s="23" t="s">
        <v>24</v>
      </c>
      <c r="G26" s="25">
        <v>120</v>
      </c>
      <c r="H26" s="23"/>
      <c r="I26" s="29">
        <f t="shared" ref="I26" si="9">E26*G26</f>
        <v>0</v>
      </c>
    </row>
    <row r="27" spans="1:13" s="27" customFormat="1" ht="9" customHeight="1" x14ac:dyDescent="0.25">
      <c r="A27" s="136" t="s">
        <v>367</v>
      </c>
      <c r="B27" s="136"/>
      <c r="C27" s="136"/>
      <c r="D27" s="136"/>
      <c r="E27" s="34"/>
      <c r="F27" s="23" t="s">
        <v>24</v>
      </c>
      <c r="G27" s="25">
        <v>135</v>
      </c>
      <c r="H27" s="23"/>
      <c r="I27" s="29">
        <f t="shared" si="8"/>
        <v>0</v>
      </c>
    </row>
    <row r="28" spans="1:13" s="27" customFormat="1" ht="9" customHeight="1" x14ac:dyDescent="0.25">
      <c r="A28" s="135"/>
      <c r="B28" s="135"/>
      <c r="C28" s="135"/>
      <c r="D28" s="135"/>
      <c r="E28" s="34"/>
      <c r="F28" s="49"/>
      <c r="G28" s="42">
        <v>0</v>
      </c>
      <c r="H28" s="23"/>
      <c r="I28" s="29">
        <f t="shared" ref="I28" si="10">E28*G28</f>
        <v>0</v>
      </c>
    </row>
    <row r="29" spans="1:13" s="27" customFormat="1" ht="9" customHeight="1" x14ac:dyDescent="0.25">
      <c r="A29" s="135"/>
      <c r="B29" s="135"/>
      <c r="C29" s="135"/>
      <c r="D29" s="135"/>
      <c r="E29" s="34"/>
      <c r="F29" s="49"/>
      <c r="G29" s="42">
        <v>0</v>
      </c>
      <c r="H29" s="23"/>
      <c r="I29" s="29">
        <f t="shared" si="8"/>
        <v>0</v>
      </c>
    </row>
    <row r="30" spans="1:13" s="27" customFormat="1" ht="5.0999999999999996" customHeight="1" x14ac:dyDescent="0.25">
      <c r="A30" s="136"/>
      <c r="B30" s="136"/>
      <c r="C30" s="136"/>
      <c r="D30" s="136"/>
      <c r="E30" s="24"/>
      <c r="F30" s="23"/>
      <c r="G30" s="25"/>
      <c r="H30" s="23"/>
      <c r="I30" s="26"/>
    </row>
    <row r="31" spans="1:13" s="27" customFormat="1" ht="10.199999999999999" x14ac:dyDescent="0.25">
      <c r="A31" s="130" t="s">
        <v>133</v>
      </c>
      <c r="B31" s="130"/>
      <c r="C31" s="130"/>
      <c r="D31" s="130"/>
      <c r="E31" s="130"/>
      <c r="F31" s="138"/>
      <c r="G31" s="130"/>
      <c r="H31" s="130"/>
      <c r="I31" s="130"/>
    </row>
    <row r="32" spans="1:13" s="27" customFormat="1" ht="9.6" x14ac:dyDescent="0.25">
      <c r="A32" s="136" t="s">
        <v>1</v>
      </c>
      <c r="B32" s="136"/>
      <c r="C32" s="136"/>
      <c r="D32" s="136"/>
      <c r="E32" s="34"/>
      <c r="F32" s="23" t="s">
        <v>25</v>
      </c>
      <c r="G32" s="25">
        <v>400</v>
      </c>
      <c r="H32" s="23"/>
      <c r="I32" s="29">
        <f>E32*G32</f>
        <v>0</v>
      </c>
      <c r="K32" s="38"/>
      <c r="L32" s="38"/>
      <c r="M32" s="38"/>
    </row>
    <row r="33" spans="1:9" s="27" customFormat="1" ht="9" customHeight="1" x14ac:dyDescent="0.25">
      <c r="A33" s="136" t="s">
        <v>127</v>
      </c>
      <c r="B33" s="136"/>
      <c r="C33" s="136"/>
      <c r="D33" s="136"/>
      <c r="E33" s="34"/>
      <c r="F33" s="23" t="s">
        <v>25</v>
      </c>
      <c r="G33" s="25">
        <v>2600</v>
      </c>
      <c r="H33" s="23"/>
      <c r="I33" s="29">
        <f>E33*G33</f>
        <v>0</v>
      </c>
    </row>
    <row r="34" spans="1:9" s="27" customFormat="1" ht="9" customHeight="1" x14ac:dyDescent="0.25">
      <c r="A34" s="136" t="s">
        <v>128</v>
      </c>
      <c r="B34" s="136"/>
      <c r="C34" s="136"/>
      <c r="D34" s="136"/>
      <c r="E34" s="34"/>
      <c r="F34" s="23" t="s">
        <v>25</v>
      </c>
      <c r="G34" s="25">
        <v>4300</v>
      </c>
      <c r="H34" s="23"/>
      <c r="I34" s="29">
        <f>E34*G34</f>
        <v>0</v>
      </c>
    </row>
    <row r="35" spans="1:9" s="27" customFormat="1" ht="9" customHeight="1" x14ac:dyDescent="0.25">
      <c r="A35" s="136" t="s">
        <v>129</v>
      </c>
      <c r="B35" s="136"/>
      <c r="C35" s="136"/>
      <c r="D35" s="136"/>
      <c r="E35" s="34"/>
      <c r="F35" s="23" t="s">
        <v>25</v>
      </c>
      <c r="G35" s="25">
        <v>4300</v>
      </c>
      <c r="H35" s="23"/>
      <c r="I35" s="29">
        <f>E35*G35</f>
        <v>0</v>
      </c>
    </row>
    <row r="36" spans="1:9" s="27" customFormat="1" ht="9" customHeight="1" x14ac:dyDescent="0.25">
      <c r="A36" s="136" t="s">
        <v>130</v>
      </c>
      <c r="B36" s="136"/>
      <c r="C36" s="136"/>
      <c r="D36" s="136"/>
      <c r="E36" s="34"/>
      <c r="F36" s="23" t="s">
        <v>25</v>
      </c>
      <c r="G36" s="25">
        <v>5300</v>
      </c>
      <c r="H36" s="23"/>
      <c r="I36" s="29">
        <f t="shared" ref="I36:I37" si="11">E36*G36</f>
        <v>0</v>
      </c>
    </row>
    <row r="37" spans="1:9" s="27" customFormat="1" ht="9" customHeight="1" x14ac:dyDescent="0.25">
      <c r="A37" s="136" t="s">
        <v>131</v>
      </c>
      <c r="B37" s="136"/>
      <c r="C37" s="136"/>
      <c r="D37" s="136"/>
      <c r="E37" s="34"/>
      <c r="F37" s="23" t="s">
        <v>25</v>
      </c>
      <c r="G37" s="25">
        <v>6450</v>
      </c>
      <c r="H37" s="23"/>
      <c r="I37" s="29">
        <f t="shared" si="11"/>
        <v>0</v>
      </c>
    </row>
    <row r="38" spans="1:9" s="27" customFormat="1" ht="9" customHeight="1" x14ac:dyDescent="0.25">
      <c r="A38" s="136" t="s">
        <v>385</v>
      </c>
      <c r="B38" s="136"/>
      <c r="C38" s="136"/>
      <c r="D38" s="136"/>
      <c r="E38" s="34"/>
      <c r="F38" s="23" t="s">
        <v>25</v>
      </c>
      <c r="G38" s="25">
        <v>3500</v>
      </c>
      <c r="H38" s="23"/>
      <c r="I38" s="29">
        <f>E38*G38</f>
        <v>0</v>
      </c>
    </row>
    <row r="39" spans="1:9" s="27" customFormat="1" ht="9" customHeight="1" x14ac:dyDescent="0.25">
      <c r="A39" s="136" t="s">
        <v>386</v>
      </c>
      <c r="B39" s="136"/>
      <c r="C39" s="136"/>
      <c r="D39" s="136"/>
      <c r="E39" s="34"/>
      <c r="F39" s="23" t="s">
        <v>25</v>
      </c>
      <c r="G39" s="25">
        <v>4000</v>
      </c>
      <c r="H39" s="23"/>
      <c r="I39" s="29">
        <f>E39*G39</f>
        <v>0</v>
      </c>
    </row>
    <row r="40" spans="1:9" s="27" customFormat="1" ht="9" customHeight="1" x14ac:dyDescent="0.25">
      <c r="A40" s="136" t="s">
        <v>399</v>
      </c>
      <c r="B40" s="136"/>
      <c r="C40" s="136"/>
      <c r="D40" s="136"/>
      <c r="E40" s="34"/>
      <c r="F40" s="23" t="s">
        <v>25</v>
      </c>
      <c r="G40" s="25">
        <v>1000</v>
      </c>
      <c r="H40" s="23"/>
      <c r="I40" s="29">
        <f t="shared" ref="I40" si="12">E40*G40</f>
        <v>0</v>
      </c>
    </row>
    <row r="41" spans="1:9" s="27" customFormat="1" ht="9" customHeight="1" x14ac:dyDescent="0.25">
      <c r="A41" s="136" t="s">
        <v>122</v>
      </c>
      <c r="B41" s="136"/>
      <c r="C41" s="136"/>
      <c r="D41" s="136"/>
      <c r="E41" s="34"/>
      <c r="F41" s="23" t="s">
        <v>25</v>
      </c>
      <c r="G41" s="25">
        <v>1800</v>
      </c>
      <c r="H41" s="23"/>
      <c r="I41" s="29">
        <f t="shared" ref="I41:I44" si="13">E41*G41</f>
        <v>0</v>
      </c>
    </row>
    <row r="42" spans="1:9" s="27" customFormat="1" ht="9" customHeight="1" x14ac:dyDescent="0.25">
      <c r="A42" s="136" t="s">
        <v>123</v>
      </c>
      <c r="B42" s="136"/>
      <c r="C42" s="136"/>
      <c r="D42" s="136"/>
      <c r="E42" s="34"/>
      <c r="F42" s="23" t="s">
        <v>25</v>
      </c>
      <c r="G42" s="25">
        <v>2700</v>
      </c>
      <c r="H42" s="23"/>
      <c r="I42" s="29">
        <f t="shared" si="13"/>
        <v>0</v>
      </c>
    </row>
    <row r="43" spans="1:9" s="27" customFormat="1" ht="9" customHeight="1" x14ac:dyDescent="0.25">
      <c r="A43" s="136" t="s">
        <v>124</v>
      </c>
      <c r="B43" s="136"/>
      <c r="C43" s="136"/>
      <c r="D43" s="136"/>
      <c r="E43" s="34"/>
      <c r="F43" s="23" t="s">
        <v>25</v>
      </c>
      <c r="G43" s="25">
        <v>2800</v>
      </c>
      <c r="H43" s="23"/>
      <c r="I43" s="29">
        <f t="shared" si="13"/>
        <v>0</v>
      </c>
    </row>
    <row r="44" spans="1:9" s="27" customFormat="1" ht="9" customHeight="1" x14ac:dyDescent="0.25">
      <c r="A44" s="136" t="s">
        <v>125</v>
      </c>
      <c r="B44" s="136"/>
      <c r="C44" s="136"/>
      <c r="D44" s="136"/>
      <c r="E44" s="34"/>
      <c r="F44" s="23" t="s">
        <v>25</v>
      </c>
      <c r="G44" s="25">
        <v>4200</v>
      </c>
      <c r="H44" s="23"/>
      <c r="I44" s="29">
        <f t="shared" si="13"/>
        <v>0</v>
      </c>
    </row>
    <row r="45" spans="1:9" s="27" customFormat="1" ht="9" customHeight="1" x14ac:dyDescent="0.25">
      <c r="A45" s="136" t="s">
        <v>126</v>
      </c>
      <c r="B45" s="136"/>
      <c r="C45" s="136"/>
      <c r="D45" s="136"/>
      <c r="E45" s="34"/>
      <c r="F45" s="23" t="s">
        <v>25</v>
      </c>
      <c r="G45" s="25">
        <v>5200</v>
      </c>
      <c r="H45" s="23"/>
      <c r="I45" s="29">
        <f>E45*G45</f>
        <v>0</v>
      </c>
    </row>
    <row r="46" spans="1:9" s="27" customFormat="1" ht="9" customHeight="1" x14ac:dyDescent="0.25">
      <c r="A46" s="136" t="s">
        <v>400</v>
      </c>
      <c r="B46" s="136"/>
      <c r="C46" s="136"/>
      <c r="D46" s="136"/>
      <c r="E46" s="34"/>
      <c r="F46" s="23" t="s">
        <v>25</v>
      </c>
      <c r="G46" s="25">
        <v>1700</v>
      </c>
      <c r="H46" s="23"/>
      <c r="I46" s="29">
        <f t="shared" ref="I46" si="14">E46*G46</f>
        <v>0</v>
      </c>
    </row>
    <row r="47" spans="1:9" s="27" customFormat="1" ht="9" customHeight="1" x14ac:dyDescent="0.25">
      <c r="A47" s="136" t="s">
        <v>119</v>
      </c>
      <c r="B47" s="136"/>
      <c r="C47" s="136"/>
      <c r="D47" s="136"/>
      <c r="E47" s="34"/>
      <c r="F47" s="23" t="s">
        <v>25</v>
      </c>
      <c r="G47" s="25">
        <v>3000</v>
      </c>
      <c r="H47" s="23"/>
      <c r="I47" s="29">
        <f t="shared" si="8"/>
        <v>0</v>
      </c>
    </row>
    <row r="48" spans="1:9" s="27" customFormat="1" ht="9" customHeight="1" x14ac:dyDescent="0.25">
      <c r="A48" s="136" t="s">
        <v>120</v>
      </c>
      <c r="B48" s="136"/>
      <c r="C48" s="136"/>
      <c r="D48" s="136"/>
      <c r="E48" s="34"/>
      <c r="F48" s="23" t="s">
        <v>25</v>
      </c>
      <c r="G48" s="25">
        <v>6300</v>
      </c>
      <c r="H48" s="23"/>
      <c r="I48" s="29">
        <f t="shared" si="8"/>
        <v>0</v>
      </c>
    </row>
    <row r="49" spans="1:9" s="27" customFormat="1" ht="9" customHeight="1" x14ac:dyDescent="0.25">
      <c r="A49" s="136" t="s">
        <v>121</v>
      </c>
      <c r="B49" s="136"/>
      <c r="C49" s="136"/>
      <c r="D49" s="136"/>
      <c r="E49" s="34"/>
      <c r="F49" s="23" t="s">
        <v>25</v>
      </c>
      <c r="G49" s="25">
        <v>14000</v>
      </c>
      <c r="H49" s="23"/>
      <c r="I49" s="29">
        <f t="shared" si="8"/>
        <v>0</v>
      </c>
    </row>
    <row r="50" spans="1:9" s="27" customFormat="1" ht="9" customHeight="1" x14ac:dyDescent="0.25">
      <c r="A50" s="135"/>
      <c r="B50" s="135"/>
      <c r="C50" s="135"/>
      <c r="D50" s="135"/>
      <c r="E50" s="34"/>
      <c r="F50" s="49"/>
      <c r="G50" s="42">
        <v>0</v>
      </c>
      <c r="H50" s="23"/>
      <c r="I50" s="29">
        <f t="shared" ref="I50:I54" si="15">E50*G50</f>
        <v>0</v>
      </c>
    </row>
    <row r="51" spans="1:9" s="27" customFormat="1" ht="5.0999999999999996" customHeight="1" x14ac:dyDescent="0.25">
      <c r="A51" s="136"/>
      <c r="B51" s="136"/>
      <c r="C51" s="136"/>
      <c r="D51" s="136"/>
      <c r="E51" s="24"/>
      <c r="F51" s="23"/>
      <c r="G51" s="25"/>
      <c r="H51" s="23"/>
      <c r="I51" s="26"/>
    </row>
    <row r="52" spans="1:9" s="27" customFormat="1" ht="10.199999999999999" x14ac:dyDescent="0.25">
      <c r="A52" s="130" t="s">
        <v>134</v>
      </c>
      <c r="B52" s="130"/>
      <c r="C52" s="130"/>
      <c r="D52" s="130"/>
      <c r="E52" s="130"/>
      <c r="F52" s="130"/>
      <c r="G52" s="130"/>
      <c r="H52" s="130"/>
      <c r="I52" s="130"/>
    </row>
    <row r="53" spans="1:9" s="27" customFormat="1" ht="9" customHeight="1" x14ac:dyDescent="0.25">
      <c r="A53" s="136" t="s">
        <v>368</v>
      </c>
      <c r="B53" s="136"/>
      <c r="C53" s="136"/>
      <c r="D53" s="136"/>
      <c r="E53" s="34"/>
      <c r="F53" s="23" t="s">
        <v>25</v>
      </c>
      <c r="G53" s="25">
        <v>4500</v>
      </c>
      <c r="H53" s="23"/>
      <c r="I53" s="29">
        <f t="shared" si="15"/>
        <v>0</v>
      </c>
    </row>
    <row r="54" spans="1:9" s="27" customFormat="1" ht="9" customHeight="1" x14ac:dyDescent="0.25">
      <c r="A54" s="136" t="s">
        <v>369</v>
      </c>
      <c r="B54" s="136"/>
      <c r="C54" s="136"/>
      <c r="D54" s="136"/>
      <c r="E54" s="34"/>
      <c r="F54" s="23" t="s">
        <v>25</v>
      </c>
      <c r="G54" s="25">
        <v>5000</v>
      </c>
      <c r="H54" s="23"/>
      <c r="I54" s="29">
        <f t="shared" si="15"/>
        <v>0</v>
      </c>
    </row>
    <row r="55" spans="1:9" s="27" customFormat="1" ht="5.0999999999999996" customHeight="1" x14ac:dyDescent="0.25">
      <c r="A55" s="136"/>
      <c r="B55" s="136"/>
      <c r="C55" s="136"/>
      <c r="D55" s="136"/>
      <c r="E55" s="24"/>
      <c r="F55" s="23"/>
      <c r="G55" s="25"/>
      <c r="H55" s="23"/>
      <c r="I55" s="26"/>
    </row>
    <row r="56" spans="1:9" s="27" customFormat="1" ht="10.199999999999999" x14ac:dyDescent="0.25">
      <c r="A56" s="130" t="s">
        <v>138</v>
      </c>
      <c r="B56" s="130"/>
      <c r="C56" s="130"/>
      <c r="D56" s="130"/>
      <c r="E56" s="130"/>
      <c r="F56" s="130"/>
      <c r="G56" s="130"/>
      <c r="H56" s="130"/>
      <c r="I56" s="130"/>
    </row>
    <row r="57" spans="1:9" s="27" customFormat="1" ht="9" customHeight="1" x14ac:dyDescent="0.25">
      <c r="A57" s="136" t="s">
        <v>332</v>
      </c>
      <c r="B57" s="136"/>
      <c r="C57" s="136"/>
      <c r="D57" s="136"/>
      <c r="E57" s="34"/>
      <c r="F57" s="23" t="s">
        <v>25</v>
      </c>
      <c r="G57" s="25">
        <v>5000</v>
      </c>
      <c r="H57" s="23"/>
      <c r="I57" s="29">
        <f>E57*G57</f>
        <v>0</v>
      </c>
    </row>
    <row r="58" spans="1:9" s="27" customFormat="1" ht="9" customHeight="1" x14ac:dyDescent="0.25">
      <c r="A58" s="136" t="s">
        <v>334</v>
      </c>
      <c r="B58" s="136"/>
      <c r="C58" s="136"/>
      <c r="D58" s="136"/>
      <c r="E58" s="34"/>
      <c r="F58" s="23" t="s">
        <v>25</v>
      </c>
      <c r="G58" s="25">
        <v>6000</v>
      </c>
      <c r="H58" s="23"/>
      <c r="I58" s="29">
        <f>E58*G58</f>
        <v>0</v>
      </c>
    </row>
    <row r="59" spans="1:9" s="27" customFormat="1" ht="9" customHeight="1" x14ac:dyDescent="0.25">
      <c r="A59" s="136" t="s">
        <v>374</v>
      </c>
      <c r="B59" s="136"/>
      <c r="C59" s="136"/>
      <c r="D59" s="136"/>
      <c r="E59" s="34"/>
      <c r="F59" s="23" t="s">
        <v>25</v>
      </c>
      <c r="G59" s="25">
        <v>2000</v>
      </c>
      <c r="H59" s="23"/>
      <c r="I59" s="29">
        <f>E59*G59</f>
        <v>0</v>
      </c>
    </row>
    <row r="60" spans="1:9" s="27" customFormat="1" ht="9" customHeight="1" x14ac:dyDescent="0.25">
      <c r="A60" s="136" t="s">
        <v>375</v>
      </c>
      <c r="B60" s="136"/>
      <c r="C60" s="136"/>
      <c r="D60" s="136"/>
      <c r="E60" s="34"/>
      <c r="F60" s="23" t="s">
        <v>25</v>
      </c>
      <c r="G60" s="25">
        <v>2300</v>
      </c>
      <c r="H60" s="23"/>
      <c r="I60" s="29">
        <f t="shared" ref="I60:I62" si="16">E60*G60</f>
        <v>0</v>
      </c>
    </row>
    <row r="61" spans="1:9" s="27" customFormat="1" ht="9" customHeight="1" x14ac:dyDescent="0.25">
      <c r="A61" s="136" t="s">
        <v>376</v>
      </c>
      <c r="B61" s="136"/>
      <c r="C61" s="136"/>
      <c r="D61" s="136"/>
      <c r="E61" s="34"/>
      <c r="F61" s="23" t="s">
        <v>25</v>
      </c>
      <c r="G61" s="25">
        <v>2600</v>
      </c>
      <c r="H61" s="23"/>
      <c r="I61" s="29">
        <f t="shared" si="16"/>
        <v>0</v>
      </c>
    </row>
    <row r="62" spans="1:9" s="27" customFormat="1" ht="9" customHeight="1" x14ac:dyDescent="0.25">
      <c r="A62" s="135"/>
      <c r="B62" s="135"/>
      <c r="C62" s="135"/>
      <c r="D62" s="135"/>
      <c r="E62" s="34"/>
      <c r="F62" s="49"/>
      <c r="G62" s="42">
        <v>0</v>
      </c>
      <c r="H62" s="23"/>
      <c r="I62" s="29">
        <f t="shared" si="16"/>
        <v>0</v>
      </c>
    </row>
    <row r="63" spans="1:9" s="27" customFormat="1" ht="5.0999999999999996" customHeight="1" x14ac:dyDescent="0.25">
      <c r="A63" s="136"/>
      <c r="B63" s="136"/>
      <c r="C63" s="136"/>
      <c r="D63" s="136"/>
      <c r="E63" s="24"/>
      <c r="F63" s="23"/>
      <c r="G63" s="25"/>
      <c r="H63" s="23"/>
      <c r="I63" s="26"/>
    </row>
    <row r="64" spans="1:9" s="27" customFormat="1" ht="10.199999999999999" x14ac:dyDescent="0.25">
      <c r="A64" s="130" t="s">
        <v>135</v>
      </c>
      <c r="B64" s="130"/>
      <c r="C64" s="130"/>
      <c r="D64" s="130"/>
      <c r="E64" s="130"/>
      <c r="F64" s="130"/>
      <c r="G64" s="130"/>
      <c r="H64" s="130"/>
      <c r="I64" s="130"/>
    </row>
    <row r="65" spans="1:9" s="27" customFormat="1" ht="9" customHeight="1" x14ac:dyDescent="0.25">
      <c r="A65" s="136" t="s">
        <v>370</v>
      </c>
      <c r="B65" s="136"/>
      <c r="C65" s="136"/>
      <c r="D65" s="136"/>
      <c r="E65" s="34"/>
      <c r="F65" s="23" t="s">
        <v>25</v>
      </c>
      <c r="G65" s="25">
        <v>1000</v>
      </c>
      <c r="H65" s="23"/>
      <c r="I65" s="29">
        <f>E65*G65</f>
        <v>0</v>
      </c>
    </row>
    <row r="66" spans="1:9" s="27" customFormat="1" ht="9" customHeight="1" x14ac:dyDescent="0.25">
      <c r="A66" s="136" t="s">
        <v>371</v>
      </c>
      <c r="B66" s="136"/>
      <c r="C66" s="136"/>
      <c r="D66" s="136"/>
      <c r="E66" s="34"/>
      <c r="F66" s="23" t="s">
        <v>25</v>
      </c>
      <c r="G66" s="25">
        <v>1600</v>
      </c>
      <c r="H66" s="23"/>
      <c r="I66" s="29">
        <f t="shared" ref="I66:I72" si="17">E66*G66</f>
        <v>0</v>
      </c>
    </row>
    <row r="67" spans="1:9" s="27" customFormat="1" ht="9" customHeight="1" x14ac:dyDescent="0.25">
      <c r="A67" s="136" t="s">
        <v>372</v>
      </c>
      <c r="B67" s="136"/>
      <c r="C67" s="136"/>
      <c r="D67" s="136"/>
      <c r="E67" s="34"/>
      <c r="F67" s="23" t="s">
        <v>25</v>
      </c>
      <c r="G67" s="25">
        <v>2500</v>
      </c>
      <c r="H67" s="23"/>
      <c r="I67" s="29">
        <f t="shared" si="17"/>
        <v>0</v>
      </c>
    </row>
    <row r="68" spans="1:9" s="27" customFormat="1" ht="9" customHeight="1" x14ac:dyDescent="0.25">
      <c r="A68" s="136" t="s">
        <v>373</v>
      </c>
      <c r="B68" s="136"/>
      <c r="C68" s="136"/>
      <c r="D68" s="136"/>
      <c r="E68" s="34"/>
      <c r="F68" s="23" t="s">
        <v>25</v>
      </c>
      <c r="G68" s="25">
        <v>6000</v>
      </c>
      <c r="H68" s="23"/>
      <c r="I68" s="29">
        <f t="shared" si="17"/>
        <v>0</v>
      </c>
    </row>
    <row r="69" spans="1:9" s="27" customFormat="1" ht="5.0999999999999996" customHeight="1" x14ac:dyDescent="0.25">
      <c r="A69" s="136"/>
      <c r="B69" s="136"/>
      <c r="C69" s="136"/>
      <c r="D69" s="136"/>
      <c r="E69" s="24"/>
      <c r="F69" s="23"/>
      <c r="G69" s="25"/>
      <c r="H69" s="23"/>
      <c r="I69" s="26"/>
    </row>
    <row r="70" spans="1:9" s="27" customFormat="1" ht="10.199999999999999" x14ac:dyDescent="0.25">
      <c r="A70" s="130" t="s">
        <v>136</v>
      </c>
      <c r="B70" s="130"/>
      <c r="C70" s="130"/>
      <c r="D70" s="130"/>
      <c r="E70" s="130"/>
      <c r="F70" s="130"/>
      <c r="G70" s="130"/>
      <c r="H70" s="130"/>
      <c r="I70" s="130"/>
    </row>
    <row r="71" spans="1:9" s="27" customFormat="1" ht="9.6" x14ac:dyDescent="0.25">
      <c r="A71" s="136" t="s">
        <v>395</v>
      </c>
      <c r="B71" s="136"/>
      <c r="C71" s="136"/>
      <c r="D71" s="136"/>
      <c r="E71" s="34"/>
      <c r="F71" s="23" t="s">
        <v>25</v>
      </c>
      <c r="G71" s="25">
        <v>250</v>
      </c>
      <c r="H71" s="23"/>
      <c r="I71" s="29">
        <f t="shared" ref="I71" si="18">E71*G71</f>
        <v>0</v>
      </c>
    </row>
    <row r="72" spans="1:9" s="27" customFormat="1" ht="9" customHeight="1" x14ac:dyDescent="0.25">
      <c r="A72" s="136" t="s">
        <v>384</v>
      </c>
      <c r="B72" s="136"/>
      <c r="C72" s="136"/>
      <c r="D72" s="136"/>
      <c r="E72" s="34"/>
      <c r="F72" s="23" t="s">
        <v>25</v>
      </c>
      <c r="G72" s="25">
        <v>750</v>
      </c>
      <c r="H72" s="23"/>
      <c r="I72" s="29">
        <f t="shared" si="17"/>
        <v>0</v>
      </c>
    </row>
    <row r="73" spans="1:9" s="27" customFormat="1" ht="5.0999999999999996" customHeight="1" x14ac:dyDescent="0.25">
      <c r="A73" s="136"/>
      <c r="B73" s="136"/>
      <c r="C73" s="136"/>
      <c r="D73" s="136"/>
      <c r="E73" s="24"/>
      <c r="F73" s="23"/>
      <c r="G73" s="25"/>
      <c r="H73" s="23"/>
      <c r="I73" s="26"/>
    </row>
    <row r="74" spans="1:9" s="27" customFormat="1" ht="10.199999999999999" x14ac:dyDescent="0.25">
      <c r="A74" s="130" t="s">
        <v>137</v>
      </c>
      <c r="B74" s="130"/>
      <c r="C74" s="130"/>
      <c r="D74" s="130"/>
      <c r="E74" s="130"/>
      <c r="F74" s="130"/>
      <c r="G74" s="130"/>
      <c r="H74" s="130"/>
      <c r="I74" s="130"/>
    </row>
    <row r="75" spans="1:9" s="27" customFormat="1" ht="9" customHeight="1" x14ac:dyDescent="0.25">
      <c r="A75" s="136" t="s">
        <v>377</v>
      </c>
      <c r="B75" s="136"/>
      <c r="C75" s="136"/>
      <c r="D75" s="136"/>
      <c r="E75" s="34"/>
      <c r="F75" s="23" t="s">
        <v>25</v>
      </c>
      <c r="G75" s="25">
        <v>2500</v>
      </c>
      <c r="H75" s="23"/>
      <c r="I75" s="29">
        <f t="shared" ref="I75:I80" si="19">E75*G75</f>
        <v>0</v>
      </c>
    </row>
    <row r="76" spans="1:9" s="27" customFormat="1" ht="9" customHeight="1" x14ac:dyDescent="0.25">
      <c r="A76" s="136" t="s">
        <v>378</v>
      </c>
      <c r="B76" s="136"/>
      <c r="C76" s="136"/>
      <c r="D76" s="136"/>
      <c r="E76" s="34"/>
      <c r="F76" s="23" t="s">
        <v>25</v>
      </c>
      <c r="G76" s="25">
        <v>2500</v>
      </c>
      <c r="H76" s="23"/>
      <c r="I76" s="29">
        <f t="shared" si="19"/>
        <v>0</v>
      </c>
    </row>
    <row r="77" spans="1:9" s="27" customFormat="1" ht="9" customHeight="1" x14ac:dyDescent="0.25">
      <c r="A77" s="136" t="s">
        <v>379</v>
      </c>
      <c r="B77" s="136"/>
      <c r="C77" s="136"/>
      <c r="D77" s="136"/>
      <c r="E77" s="34"/>
      <c r="F77" s="23" t="s">
        <v>25</v>
      </c>
      <c r="G77" s="25">
        <v>2500</v>
      </c>
      <c r="H77" s="23"/>
      <c r="I77" s="29">
        <f t="shared" si="19"/>
        <v>0</v>
      </c>
    </row>
    <row r="78" spans="1:9" s="27" customFormat="1" ht="9" customHeight="1" x14ac:dyDescent="0.25">
      <c r="A78" s="136" t="s">
        <v>380</v>
      </c>
      <c r="B78" s="136"/>
      <c r="C78" s="136"/>
      <c r="D78" s="136"/>
      <c r="E78" s="34"/>
      <c r="F78" s="23" t="s">
        <v>25</v>
      </c>
      <c r="G78" s="25">
        <v>2500</v>
      </c>
      <c r="H78" s="23"/>
      <c r="I78" s="29">
        <f t="shared" si="19"/>
        <v>0</v>
      </c>
    </row>
    <row r="79" spans="1:9" s="27" customFormat="1" ht="9" customHeight="1" x14ac:dyDescent="0.25">
      <c r="A79" s="136" t="s">
        <v>381</v>
      </c>
      <c r="B79" s="136"/>
      <c r="C79" s="136"/>
      <c r="D79" s="136"/>
      <c r="E79" s="34"/>
      <c r="F79" s="23" t="s">
        <v>25</v>
      </c>
      <c r="G79" s="25">
        <v>1322</v>
      </c>
      <c r="H79" s="23"/>
      <c r="I79" s="29">
        <f t="shared" si="19"/>
        <v>0</v>
      </c>
    </row>
    <row r="80" spans="1:9" s="27" customFormat="1" ht="9" customHeight="1" x14ac:dyDescent="0.25">
      <c r="A80" s="136" t="s">
        <v>382</v>
      </c>
      <c r="B80" s="136"/>
      <c r="C80" s="136"/>
      <c r="D80" s="136"/>
      <c r="E80" s="34"/>
      <c r="F80" s="23" t="s">
        <v>25</v>
      </c>
      <c r="G80" s="25">
        <v>1322</v>
      </c>
      <c r="H80" s="23"/>
      <c r="I80" s="29">
        <f t="shared" si="19"/>
        <v>0</v>
      </c>
    </row>
    <row r="81" spans="1:9" s="27" customFormat="1" ht="9" customHeight="1" x14ac:dyDescent="0.25">
      <c r="A81" s="136" t="s">
        <v>43</v>
      </c>
      <c r="B81" s="136"/>
      <c r="C81" s="136"/>
      <c r="D81" s="136"/>
      <c r="E81" s="34"/>
      <c r="F81" s="23" t="s">
        <v>25</v>
      </c>
      <c r="G81" s="25">
        <v>375</v>
      </c>
      <c r="H81" s="23"/>
      <c r="I81" s="29">
        <f>E81*G81</f>
        <v>0</v>
      </c>
    </row>
    <row r="82" spans="1:9" s="27" customFormat="1" ht="5.0999999999999996" customHeight="1" x14ac:dyDescent="0.25">
      <c r="A82" s="136"/>
      <c r="B82" s="136"/>
      <c r="C82" s="136"/>
      <c r="D82" s="136"/>
      <c r="E82" s="24"/>
      <c r="F82" s="23"/>
      <c r="G82" s="25"/>
      <c r="H82" s="23"/>
      <c r="I82" s="26"/>
    </row>
    <row r="83" spans="1:9" s="27" customFormat="1" ht="10.199999999999999" x14ac:dyDescent="0.25">
      <c r="A83" s="130" t="s">
        <v>73</v>
      </c>
      <c r="B83" s="130"/>
      <c r="C83" s="130"/>
      <c r="D83" s="130"/>
      <c r="E83" s="130"/>
      <c r="F83" s="130"/>
      <c r="G83" s="130"/>
      <c r="H83" s="130"/>
      <c r="I83" s="130"/>
    </row>
    <row r="84" spans="1:9" s="27" customFormat="1" ht="9" customHeight="1" x14ac:dyDescent="0.25">
      <c r="A84" s="136" t="s">
        <v>383</v>
      </c>
      <c r="B84" s="136"/>
      <c r="C84" s="136"/>
      <c r="D84" s="136"/>
      <c r="E84" s="34"/>
      <c r="F84" s="23" t="s">
        <v>25</v>
      </c>
      <c r="G84" s="25">
        <v>55</v>
      </c>
      <c r="H84" s="23"/>
      <c r="I84" s="29">
        <f>E84*G84</f>
        <v>0</v>
      </c>
    </row>
    <row r="85" spans="1:9" s="27" customFormat="1" ht="9" customHeight="1" x14ac:dyDescent="0.25">
      <c r="A85" s="136" t="s">
        <v>42</v>
      </c>
      <c r="B85" s="136"/>
      <c r="C85" s="136"/>
      <c r="D85" s="136"/>
      <c r="E85" s="34"/>
      <c r="F85" s="23" t="s">
        <v>26</v>
      </c>
      <c r="G85" s="25">
        <v>150</v>
      </c>
      <c r="H85" s="23"/>
      <c r="I85" s="29">
        <f t="shared" ref="I85:I86" si="20">E85*G85</f>
        <v>0</v>
      </c>
    </row>
    <row r="86" spans="1:9" s="27" customFormat="1" ht="9" customHeight="1" x14ac:dyDescent="0.25">
      <c r="A86" s="136" t="s">
        <v>52</v>
      </c>
      <c r="B86" s="136"/>
      <c r="C86" s="136"/>
      <c r="D86" s="136"/>
      <c r="E86" s="34"/>
      <c r="F86" s="23" t="s">
        <v>23</v>
      </c>
      <c r="G86" s="25">
        <v>14</v>
      </c>
      <c r="H86" s="23"/>
      <c r="I86" s="29">
        <f t="shared" si="20"/>
        <v>0</v>
      </c>
    </row>
    <row r="87" spans="1:9" s="27" customFormat="1" ht="9" customHeight="1" x14ac:dyDescent="0.25">
      <c r="A87" s="135"/>
      <c r="B87" s="135"/>
      <c r="C87" s="135"/>
      <c r="D87" s="135"/>
      <c r="E87" s="34"/>
      <c r="F87" s="49"/>
      <c r="G87" s="42">
        <v>0</v>
      </c>
      <c r="H87" s="23"/>
      <c r="I87" s="29">
        <f t="shared" ref="I87" si="21">E87*G87</f>
        <v>0</v>
      </c>
    </row>
    <row r="88" spans="1:9" s="27" customFormat="1" ht="9" customHeight="1" x14ac:dyDescent="0.25">
      <c r="A88" s="135"/>
      <c r="B88" s="135"/>
      <c r="C88" s="135"/>
      <c r="D88" s="135"/>
      <c r="E88" s="34"/>
      <c r="F88" s="49"/>
      <c r="G88" s="42">
        <v>0</v>
      </c>
      <c r="H88" s="23"/>
      <c r="I88" s="29">
        <f t="shared" ref="I88" si="22">E88*G88</f>
        <v>0</v>
      </c>
    </row>
    <row r="89" spans="1:9" s="27" customFormat="1" ht="5.0999999999999996" customHeight="1" x14ac:dyDescent="0.25">
      <c r="A89" s="28"/>
      <c r="B89" s="28"/>
      <c r="C89" s="28"/>
      <c r="D89" s="28"/>
      <c r="E89" s="24"/>
      <c r="F89" s="23"/>
      <c r="G89" s="25"/>
      <c r="H89" s="23"/>
      <c r="I89" s="26"/>
    </row>
    <row r="90" spans="1:9" s="39" customFormat="1" ht="15" customHeight="1" thickBot="1" x14ac:dyDescent="0.3">
      <c r="A90" s="137" t="s">
        <v>41</v>
      </c>
      <c r="B90" s="137"/>
      <c r="C90" s="137"/>
      <c r="D90" s="137"/>
      <c r="E90" s="137"/>
      <c r="F90" s="137"/>
      <c r="G90" s="137"/>
      <c r="H90" s="137"/>
      <c r="I90" s="94">
        <f>SUM(I8:I89)</f>
        <v>0</v>
      </c>
    </row>
    <row r="91" spans="1:9" s="39" customFormat="1" ht="9" customHeight="1" thickTop="1" x14ac:dyDescent="0.25">
      <c r="A91" s="33"/>
      <c r="B91" s="33"/>
      <c r="C91" s="33"/>
      <c r="D91" s="33"/>
      <c r="E91" s="33"/>
      <c r="F91" s="33"/>
      <c r="G91" s="33"/>
      <c r="H91" s="33"/>
      <c r="I91" s="41"/>
    </row>
    <row r="92" spans="1:9" s="39" customFormat="1" ht="9" customHeight="1" x14ac:dyDescent="0.25">
      <c r="A92" s="33"/>
      <c r="B92" s="33"/>
      <c r="C92" s="33"/>
      <c r="D92" s="33"/>
      <c r="E92" s="33"/>
      <c r="F92" s="33"/>
      <c r="G92" s="33"/>
      <c r="H92" s="33"/>
      <c r="I92" s="41"/>
    </row>
    <row r="93" spans="1:9" s="39" customFormat="1" ht="9" customHeight="1" x14ac:dyDescent="0.25">
      <c r="A93" s="33"/>
      <c r="B93" s="33"/>
      <c r="C93" s="33"/>
      <c r="D93" s="33"/>
      <c r="E93" s="33"/>
      <c r="F93" s="33"/>
      <c r="G93" s="33"/>
      <c r="H93" s="33"/>
      <c r="I93" s="41"/>
    </row>
    <row r="94" spans="1:9" s="39" customFormat="1" ht="9" customHeight="1" x14ac:dyDescent="0.25">
      <c r="A94" s="33"/>
      <c r="B94" s="33"/>
      <c r="C94" s="33"/>
      <c r="D94" s="33"/>
      <c r="E94" s="33"/>
      <c r="F94" s="33"/>
      <c r="G94" s="33"/>
      <c r="H94" s="33"/>
      <c r="I94" s="41"/>
    </row>
    <row r="95" spans="1:9" s="39" customFormat="1" ht="9" customHeight="1" x14ac:dyDescent="0.25">
      <c r="A95" s="33"/>
      <c r="B95" s="33"/>
      <c r="C95" s="33"/>
      <c r="D95" s="33"/>
      <c r="E95" s="33"/>
      <c r="F95" s="33"/>
      <c r="G95" s="33"/>
      <c r="H95" s="33"/>
      <c r="I95" s="41"/>
    </row>
    <row r="96" spans="1:9" s="39" customFormat="1" ht="9" customHeight="1" x14ac:dyDescent="0.25">
      <c r="A96" s="33"/>
      <c r="B96" s="33"/>
      <c r="C96" s="33"/>
      <c r="D96" s="33"/>
      <c r="E96" s="33"/>
      <c r="F96" s="33"/>
      <c r="G96" s="33"/>
      <c r="H96" s="33"/>
      <c r="I96" s="41"/>
    </row>
  </sheetData>
  <sheetProtection algorithmName="SHA-512" hashValue="+KXZl7FW9FAJsSBnYhWOGco7MLFw2gh+ajlPDm/KpvFQuqp6olBoP0LU8eVkt0kr2cHehxfr0CPMiJAf9utzTA==" saltValue="+zgUpfvMjuht9/2SD35vcw==" spinCount="100000" sheet="1" selectLockedCells="1"/>
  <mergeCells count="89">
    <mergeCell ref="F1:G1"/>
    <mergeCell ref="A75:D75"/>
    <mergeCell ref="B1:D1"/>
    <mergeCell ref="A76:D76"/>
    <mergeCell ref="A73:D73"/>
    <mergeCell ref="A67:D67"/>
    <mergeCell ref="A68:D68"/>
    <mergeCell ref="A65:D65"/>
    <mergeCell ref="A66:D66"/>
    <mergeCell ref="A34:D34"/>
    <mergeCell ref="A35:D35"/>
    <mergeCell ref="A51:D51"/>
    <mergeCell ref="A42:D42"/>
    <mergeCell ref="A43:D43"/>
    <mergeCell ref="A44:D44"/>
    <mergeCell ref="A45:D45"/>
    <mergeCell ref="A90:H90"/>
    <mergeCell ref="A77:D77"/>
    <mergeCell ref="A78:D78"/>
    <mergeCell ref="A82:D82"/>
    <mergeCell ref="A85:D85"/>
    <mergeCell ref="A84:D84"/>
    <mergeCell ref="A81:D81"/>
    <mergeCell ref="A88:D88"/>
    <mergeCell ref="A83:I83"/>
    <mergeCell ref="A87:D87"/>
    <mergeCell ref="A86:D86"/>
    <mergeCell ref="A80:D80"/>
    <mergeCell ref="A48:D48"/>
    <mergeCell ref="A49:D49"/>
    <mergeCell ref="A23:D23"/>
    <mergeCell ref="A24:D24"/>
    <mergeCell ref="A25:D25"/>
    <mergeCell ref="A38:D38"/>
    <mergeCell ref="A39:D39"/>
    <mergeCell ref="A33:D33"/>
    <mergeCell ref="A32:D32"/>
    <mergeCell ref="A36:D36"/>
    <mergeCell ref="A37:D37"/>
    <mergeCell ref="A27:D27"/>
    <mergeCell ref="A30:D30"/>
    <mergeCell ref="A31:I31"/>
    <mergeCell ref="A41:D41"/>
    <mergeCell ref="A29:D29"/>
    <mergeCell ref="A2:I2"/>
    <mergeCell ref="A4:I4"/>
    <mergeCell ref="A10:D10"/>
    <mergeCell ref="A11:D11"/>
    <mergeCell ref="A12:D12"/>
    <mergeCell ref="A5:I5"/>
    <mergeCell ref="A13:D13"/>
    <mergeCell ref="A14:D14"/>
    <mergeCell ref="A15:D15"/>
    <mergeCell ref="A19:D19"/>
    <mergeCell ref="A20:D20"/>
    <mergeCell ref="A16:D16"/>
    <mergeCell ref="A17:D17"/>
    <mergeCell ref="A74:I74"/>
    <mergeCell ref="A63:D63"/>
    <mergeCell ref="A79:D79"/>
    <mergeCell ref="A8:D8"/>
    <mergeCell ref="A9:D9"/>
    <mergeCell ref="A21:D21"/>
    <mergeCell ref="A22:D22"/>
    <mergeCell ref="A26:D26"/>
    <mergeCell ref="A28:D28"/>
    <mergeCell ref="A50:D50"/>
    <mergeCell ref="A62:D62"/>
    <mergeCell ref="A52:I52"/>
    <mergeCell ref="A69:D69"/>
    <mergeCell ref="A72:D72"/>
    <mergeCell ref="A53:D53"/>
    <mergeCell ref="A54:D54"/>
    <mergeCell ref="A47:D47"/>
    <mergeCell ref="A71:D71"/>
    <mergeCell ref="A6:D6"/>
    <mergeCell ref="A7:D7"/>
    <mergeCell ref="A57:D57"/>
    <mergeCell ref="A18:D18"/>
    <mergeCell ref="A40:D40"/>
    <mergeCell ref="A46:D46"/>
    <mergeCell ref="A55:D55"/>
    <mergeCell ref="A59:D59"/>
    <mergeCell ref="A56:I56"/>
    <mergeCell ref="A58:D58"/>
    <mergeCell ref="A60:D60"/>
    <mergeCell ref="A61:D61"/>
    <mergeCell ref="A64:I64"/>
    <mergeCell ref="A70:I70"/>
  </mergeCells>
  <printOptions horizontalCentered="1"/>
  <pageMargins left="0.25" right="0.25" top="0.75" bottom="0.375" header="0.125" footer="0.125"/>
  <pageSetup scale="93" orientation="portrait" r:id="rId1"/>
  <headerFooter alignWithMargins="0">
    <oddHeader>&amp;L&amp;"Times New Roman,Bold"&amp;9EXHIBIT "A"&amp;C&amp;"Times New Roman,Bold"&amp;9ENGINEER'S ESTIMATE WORKSHEET
(PUBLIC IMPROVEMENTS ONLY)&amp;R&amp;"Times New Roman,Bold"&amp;9Page 1 of 10</oddHeader>
    <oddFooter>&amp;L&amp;"Times New Roman,Regular"&amp;7Revised: 3 / 2024&amp;R&amp;"Times New Roman,Regular"&amp;7&amp;Z&amp;F]</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0"/>
  <sheetViews>
    <sheetView view="pageBreakPreview" zoomScale="140" zoomScaleNormal="120" zoomScaleSheetLayoutView="140" workbookViewId="0">
      <selection activeCell="C39" sqref="C39:F39"/>
    </sheetView>
  </sheetViews>
  <sheetFormatPr defaultColWidth="9.109375" defaultRowHeight="13.2" x14ac:dyDescent="0.25"/>
  <cols>
    <col min="1" max="2" width="11.6640625" style="3" customWidth="1"/>
    <col min="3" max="3" width="8.6640625" style="30" customWidth="1"/>
    <col min="4" max="4" width="11.6640625" style="3" customWidth="1"/>
    <col min="5" max="5" width="8.6640625" style="30" customWidth="1"/>
    <col min="6" max="6" width="11.6640625" style="3" customWidth="1"/>
    <col min="7" max="7" width="11.6640625" style="31" customWidth="1"/>
    <col min="8" max="8" width="8.6640625" style="3" customWidth="1"/>
    <col min="9" max="9" width="12.6640625" style="32" customWidth="1"/>
    <col min="10" max="18" width="8.6640625" style="1" customWidth="1"/>
    <col min="19" max="16384" width="9.109375" style="1"/>
  </cols>
  <sheetData>
    <row r="1" spans="1:18" s="12" customFormat="1" ht="15" customHeight="1" x14ac:dyDescent="0.25">
      <c r="A1" s="9" t="s">
        <v>2</v>
      </c>
      <c r="B1" s="126" t="str">
        <f>'Title (1of10)'!B4</f>
        <v>PEN##-####</v>
      </c>
      <c r="C1" s="126"/>
      <c r="D1" s="126"/>
      <c r="E1" s="48" t="s">
        <v>66</v>
      </c>
      <c r="F1" s="125" t="str">
        <f>'Title (1of10)'!F4</f>
        <v>TR OR PM####</v>
      </c>
      <c r="G1" s="125"/>
      <c r="H1" s="10" t="s">
        <v>63</v>
      </c>
      <c r="I1" s="11">
        <f>'Title (1of10)'!I4</f>
        <v>44562</v>
      </c>
    </row>
    <row r="2" spans="1:18" ht="25.05" customHeight="1" x14ac:dyDescent="0.25">
      <c r="A2" s="131" t="s">
        <v>195</v>
      </c>
      <c r="B2" s="131"/>
      <c r="C2" s="131"/>
      <c r="D2" s="131"/>
      <c r="E2" s="131"/>
      <c r="F2" s="131"/>
      <c r="G2" s="131"/>
      <c r="H2" s="131"/>
      <c r="I2" s="131"/>
    </row>
    <row r="3" spans="1:18" s="21" customFormat="1" ht="15" customHeight="1" thickBot="1" x14ac:dyDescent="0.3">
      <c r="A3" s="13" t="s">
        <v>4</v>
      </c>
      <c r="B3" s="14"/>
      <c r="C3" s="15"/>
      <c r="D3" s="14"/>
      <c r="E3" s="16" t="s">
        <v>10</v>
      </c>
      <c r="F3" s="14" t="s">
        <v>0</v>
      </c>
      <c r="G3" s="17" t="s">
        <v>11</v>
      </c>
      <c r="H3" s="18"/>
      <c r="I3" s="19" t="s">
        <v>12</v>
      </c>
      <c r="J3" s="20"/>
      <c r="K3" s="20"/>
      <c r="L3" s="20"/>
      <c r="M3" s="20"/>
      <c r="N3" s="20"/>
      <c r="O3" s="20"/>
      <c r="P3" s="20"/>
      <c r="Q3" s="20"/>
      <c r="R3" s="20"/>
    </row>
    <row r="4" spans="1:18" s="22" customFormat="1" ht="5.0999999999999996" customHeight="1" thickTop="1" x14ac:dyDescent="0.25">
      <c r="A4" s="132"/>
      <c r="B4" s="132"/>
      <c r="C4" s="132"/>
      <c r="D4" s="132"/>
      <c r="E4" s="132"/>
      <c r="F4" s="132"/>
      <c r="G4" s="132"/>
      <c r="H4" s="132"/>
      <c r="I4" s="132"/>
      <c r="J4" s="1"/>
      <c r="K4" s="1"/>
      <c r="L4" s="1"/>
      <c r="M4" s="1"/>
      <c r="N4" s="1"/>
      <c r="O4" s="1"/>
      <c r="P4" s="1"/>
      <c r="Q4" s="1"/>
      <c r="R4" s="1"/>
    </row>
    <row r="5" spans="1:18" s="27" customFormat="1" ht="11.25" customHeight="1" x14ac:dyDescent="0.25">
      <c r="A5" s="130" t="s">
        <v>198</v>
      </c>
      <c r="B5" s="130"/>
      <c r="C5" s="130"/>
      <c r="D5" s="130"/>
      <c r="E5" s="130"/>
      <c r="F5" s="130"/>
      <c r="G5" s="130"/>
      <c r="H5" s="130"/>
      <c r="I5" s="130"/>
    </row>
    <row r="6" spans="1:18" s="27" customFormat="1" ht="4.95" customHeight="1" x14ac:dyDescent="0.25">
      <c r="A6" s="84"/>
      <c r="B6" s="84"/>
      <c r="C6" s="84"/>
      <c r="D6" s="84"/>
      <c r="E6" s="84"/>
      <c r="F6" s="84"/>
      <c r="G6" s="84"/>
      <c r="H6" s="84"/>
      <c r="I6" s="84"/>
    </row>
    <row r="7" spans="1:18" s="27" customFormat="1" ht="9.6" x14ac:dyDescent="0.25">
      <c r="A7" s="128" t="s">
        <v>5</v>
      </c>
      <c r="B7" s="128"/>
      <c r="C7" s="128"/>
      <c r="D7" s="128"/>
      <c r="E7" s="34"/>
      <c r="F7" s="23" t="s">
        <v>8</v>
      </c>
      <c r="G7" s="25">
        <v>30</v>
      </c>
      <c r="H7" s="23"/>
      <c r="I7" s="62">
        <f>E7*G7</f>
        <v>0</v>
      </c>
    </row>
    <row r="8" spans="1:18" s="27" customFormat="1" ht="9.6" x14ac:dyDescent="0.25">
      <c r="A8" s="128" t="s">
        <v>69</v>
      </c>
      <c r="B8" s="128"/>
      <c r="C8" s="63"/>
      <c r="D8" s="23" t="s">
        <v>6</v>
      </c>
      <c r="E8" s="24"/>
      <c r="F8" s="23"/>
      <c r="G8" s="25"/>
      <c r="H8" s="23"/>
      <c r="I8" s="64"/>
    </row>
    <row r="9" spans="1:18" s="27" customFormat="1" ht="9.6" x14ac:dyDescent="0.25">
      <c r="A9" s="133"/>
      <c r="B9" s="133"/>
      <c r="C9" s="65"/>
      <c r="D9" s="23" t="s">
        <v>7</v>
      </c>
      <c r="E9" s="24">
        <f>INT((C8*C9)*0.0725)</f>
        <v>0</v>
      </c>
      <c r="F9" s="23" t="s">
        <v>9</v>
      </c>
      <c r="G9" s="25">
        <v>60</v>
      </c>
      <c r="H9" s="23"/>
      <c r="I9" s="62">
        <f>E9*G9</f>
        <v>0</v>
      </c>
    </row>
    <row r="10" spans="1:18" s="27" customFormat="1" ht="9.6" x14ac:dyDescent="0.25">
      <c r="A10" s="128" t="s">
        <v>70</v>
      </c>
      <c r="B10" s="128"/>
      <c r="C10" s="63"/>
      <c r="D10" s="23" t="s">
        <v>6</v>
      </c>
      <c r="E10" s="24">
        <f>INT((C9*C10)*0.0725)</f>
        <v>0</v>
      </c>
      <c r="F10" s="23" t="s">
        <v>9</v>
      </c>
      <c r="G10" s="25">
        <v>90</v>
      </c>
      <c r="H10" s="23"/>
      <c r="I10" s="62">
        <f>E10*G10</f>
        <v>0</v>
      </c>
    </row>
    <row r="11" spans="1:18" s="27" customFormat="1" ht="9.6" x14ac:dyDescent="0.25">
      <c r="A11" s="128" t="s">
        <v>199</v>
      </c>
      <c r="B11" s="128"/>
      <c r="C11" s="128"/>
      <c r="D11" s="23"/>
      <c r="E11" s="24">
        <f>INT((0.17*C9)*0.0725)</f>
        <v>0</v>
      </c>
      <c r="F11" s="23" t="s">
        <v>9</v>
      </c>
      <c r="G11" s="25">
        <v>110</v>
      </c>
      <c r="H11" s="23"/>
      <c r="I11" s="62">
        <f t="shared" ref="I11:I27" si="0">E11*G11</f>
        <v>0</v>
      </c>
    </row>
    <row r="12" spans="1:18" s="27" customFormat="1" ht="7.5" customHeight="1" x14ac:dyDescent="0.25">
      <c r="A12" s="28"/>
      <c r="B12" s="28"/>
      <c r="C12" s="85"/>
      <c r="D12" s="23"/>
      <c r="E12" s="24"/>
      <c r="F12" s="23"/>
      <c r="G12" s="25"/>
      <c r="H12" s="23"/>
      <c r="I12" s="64"/>
    </row>
    <row r="13" spans="1:18" s="27" customFormat="1" ht="9.6" x14ac:dyDescent="0.25">
      <c r="A13" s="128" t="s">
        <v>5</v>
      </c>
      <c r="B13" s="128"/>
      <c r="C13" s="128"/>
      <c r="D13" s="128"/>
      <c r="E13" s="53"/>
      <c r="F13" s="23" t="s">
        <v>8</v>
      </c>
      <c r="G13" s="25">
        <v>30</v>
      </c>
      <c r="H13" s="23"/>
      <c r="I13" s="66">
        <f t="shared" si="0"/>
        <v>0</v>
      </c>
    </row>
    <row r="14" spans="1:18" s="27" customFormat="1" ht="9.6" x14ac:dyDescent="0.25">
      <c r="A14" s="128" t="s">
        <v>69</v>
      </c>
      <c r="B14" s="128"/>
      <c r="C14" s="67"/>
      <c r="D14" s="23" t="s">
        <v>6</v>
      </c>
      <c r="E14" s="24"/>
      <c r="F14" s="23"/>
      <c r="G14" s="25"/>
      <c r="H14" s="23"/>
      <c r="I14" s="64"/>
    </row>
    <row r="15" spans="1:18" s="27" customFormat="1" ht="9.6" x14ac:dyDescent="0.25">
      <c r="A15" s="129"/>
      <c r="B15" s="129"/>
      <c r="C15" s="68"/>
      <c r="D15" s="23" t="s">
        <v>7</v>
      </c>
      <c r="E15" s="24">
        <f>INT((C14*C15)*0.0725)</f>
        <v>0</v>
      </c>
      <c r="F15" s="23" t="s">
        <v>9</v>
      </c>
      <c r="G15" s="25">
        <v>60</v>
      </c>
      <c r="H15" s="23"/>
      <c r="I15" s="66">
        <f t="shared" si="0"/>
        <v>0</v>
      </c>
    </row>
    <row r="16" spans="1:18" s="27" customFormat="1" ht="9.6" x14ac:dyDescent="0.25">
      <c r="A16" s="128" t="s">
        <v>70</v>
      </c>
      <c r="B16" s="128"/>
      <c r="C16" s="67"/>
      <c r="D16" s="23" t="s">
        <v>6</v>
      </c>
      <c r="E16" s="24">
        <f>INT((C15*C16)*0.0725)</f>
        <v>0</v>
      </c>
      <c r="F16" s="23" t="s">
        <v>9</v>
      </c>
      <c r="G16" s="25">
        <v>90</v>
      </c>
      <c r="H16" s="23"/>
      <c r="I16" s="66">
        <f>E16*G16</f>
        <v>0</v>
      </c>
    </row>
    <row r="17" spans="1:9" s="27" customFormat="1" ht="9.6" x14ac:dyDescent="0.25">
      <c r="A17" s="128" t="s">
        <v>199</v>
      </c>
      <c r="B17" s="128"/>
      <c r="C17" s="128"/>
      <c r="D17" s="23"/>
      <c r="E17" s="24">
        <f>INT((0.17*C15)*0.0725)</f>
        <v>0</v>
      </c>
      <c r="F17" s="23" t="s">
        <v>9</v>
      </c>
      <c r="G17" s="25">
        <v>110</v>
      </c>
      <c r="H17" s="23"/>
      <c r="I17" s="66">
        <f t="shared" ref="I17" si="1">E17*G17</f>
        <v>0</v>
      </c>
    </row>
    <row r="18" spans="1:9" s="27" customFormat="1" ht="7.5" customHeight="1" x14ac:dyDescent="0.25">
      <c r="A18" s="28"/>
      <c r="B18" s="28"/>
      <c r="C18" s="85"/>
      <c r="D18" s="23"/>
      <c r="E18" s="24"/>
      <c r="F18" s="23"/>
      <c r="G18" s="25"/>
      <c r="H18" s="23"/>
      <c r="I18" s="64"/>
    </row>
    <row r="19" spans="1:9" s="27" customFormat="1" ht="9.6" x14ac:dyDescent="0.25">
      <c r="A19" s="128" t="s">
        <v>5</v>
      </c>
      <c r="B19" s="128"/>
      <c r="C19" s="128"/>
      <c r="D19" s="128"/>
      <c r="E19" s="54"/>
      <c r="F19" s="23" t="s">
        <v>8</v>
      </c>
      <c r="G19" s="25">
        <v>30</v>
      </c>
      <c r="H19" s="23"/>
      <c r="I19" s="69">
        <f t="shared" si="0"/>
        <v>0</v>
      </c>
    </row>
    <row r="20" spans="1:9" s="27" customFormat="1" ht="9.6" x14ac:dyDescent="0.25">
      <c r="A20" s="128" t="s">
        <v>69</v>
      </c>
      <c r="B20" s="128"/>
      <c r="C20" s="70"/>
      <c r="D20" s="23" t="s">
        <v>6</v>
      </c>
      <c r="E20" s="24"/>
      <c r="F20" s="23"/>
      <c r="G20" s="25"/>
      <c r="H20" s="23"/>
      <c r="I20" s="64"/>
    </row>
    <row r="21" spans="1:9" s="27" customFormat="1" ht="9.6" x14ac:dyDescent="0.25">
      <c r="A21" s="127"/>
      <c r="B21" s="127"/>
      <c r="C21" s="71"/>
      <c r="D21" s="23" t="s">
        <v>7</v>
      </c>
      <c r="E21" s="24">
        <f>INT((C20*C21)*0.0725)</f>
        <v>0</v>
      </c>
      <c r="F21" s="23" t="s">
        <v>9</v>
      </c>
      <c r="G21" s="25">
        <v>60</v>
      </c>
      <c r="H21" s="23"/>
      <c r="I21" s="69">
        <f t="shared" si="0"/>
        <v>0</v>
      </c>
    </row>
    <row r="22" spans="1:9" s="27" customFormat="1" ht="9.6" x14ac:dyDescent="0.25">
      <c r="A22" s="128" t="s">
        <v>70</v>
      </c>
      <c r="B22" s="128"/>
      <c r="C22" s="70"/>
      <c r="D22" s="23" t="s">
        <v>6</v>
      </c>
      <c r="E22" s="24">
        <f>INT((C21*C22)*0.0725)</f>
        <v>0</v>
      </c>
      <c r="F22" s="23" t="s">
        <v>9</v>
      </c>
      <c r="G22" s="25">
        <v>90</v>
      </c>
      <c r="H22" s="23"/>
      <c r="I22" s="69">
        <f>E22*G22</f>
        <v>0</v>
      </c>
    </row>
    <row r="23" spans="1:9" s="27" customFormat="1" ht="9.6" x14ac:dyDescent="0.25">
      <c r="A23" s="128" t="s">
        <v>199</v>
      </c>
      <c r="B23" s="128"/>
      <c r="C23" s="128"/>
      <c r="D23" s="23"/>
      <c r="E23" s="24">
        <f>INT((0.17*C21)*0.0725)</f>
        <v>0</v>
      </c>
      <c r="F23" s="23" t="s">
        <v>9</v>
      </c>
      <c r="G23" s="25">
        <v>110</v>
      </c>
      <c r="H23" s="23"/>
      <c r="I23" s="69">
        <f t="shared" ref="I23" si="2">E23*G23</f>
        <v>0</v>
      </c>
    </row>
    <row r="24" spans="1:9" s="27" customFormat="1" ht="7.5" customHeight="1" x14ac:dyDescent="0.25">
      <c r="A24" s="28"/>
      <c r="B24" s="28"/>
      <c r="C24" s="85"/>
      <c r="D24" s="23"/>
      <c r="E24" s="24"/>
      <c r="F24" s="23"/>
      <c r="G24" s="25"/>
      <c r="H24" s="23"/>
      <c r="I24" s="64"/>
    </row>
    <row r="25" spans="1:9" s="27" customFormat="1" ht="9.6" x14ac:dyDescent="0.25">
      <c r="A25" s="128" t="s">
        <v>5</v>
      </c>
      <c r="B25" s="128"/>
      <c r="C25" s="128"/>
      <c r="D25" s="128"/>
      <c r="E25" s="72"/>
      <c r="F25" s="23" t="s">
        <v>8</v>
      </c>
      <c r="G25" s="25">
        <v>30</v>
      </c>
      <c r="H25" s="23"/>
      <c r="I25" s="73">
        <f t="shared" si="0"/>
        <v>0</v>
      </c>
    </row>
    <row r="26" spans="1:9" s="27" customFormat="1" ht="9.6" x14ac:dyDescent="0.25">
      <c r="A26" s="128" t="s">
        <v>69</v>
      </c>
      <c r="B26" s="128"/>
      <c r="C26" s="74"/>
      <c r="D26" s="23" t="s">
        <v>6</v>
      </c>
      <c r="E26" s="24"/>
      <c r="F26" s="23"/>
      <c r="G26" s="25"/>
      <c r="H26" s="23"/>
      <c r="I26" s="64"/>
    </row>
    <row r="27" spans="1:9" s="27" customFormat="1" ht="9.6" x14ac:dyDescent="0.25">
      <c r="A27" s="134"/>
      <c r="B27" s="134"/>
      <c r="C27" s="75"/>
      <c r="D27" s="23" t="s">
        <v>7</v>
      </c>
      <c r="E27" s="24">
        <f>INT((C26*C27)*0.0725)</f>
        <v>0</v>
      </c>
      <c r="F27" s="23" t="s">
        <v>9</v>
      </c>
      <c r="G27" s="25">
        <v>60</v>
      </c>
      <c r="H27" s="23"/>
      <c r="I27" s="73">
        <f t="shared" si="0"/>
        <v>0</v>
      </c>
    </row>
    <row r="28" spans="1:9" s="27" customFormat="1" ht="9.6" x14ac:dyDescent="0.25">
      <c r="A28" s="128" t="s">
        <v>70</v>
      </c>
      <c r="B28" s="128"/>
      <c r="C28" s="74"/>
      <c r="D28" s="23" t="s">
        <v>6</v>
      </c>
      <c r="E28" s="24">
        <f>INT((C27*C28)*0.0725)</f>
        <v>0</v>
      </c>
      <c r="F28" s="23" t="s">
        <v>9</v>
      </c>
      <c r="G28" s="25">
        <v>90</v>
      </c>
      <c r="H28" s="23"/>
      <c r="I28" s="73">
        <f>E28*G28</f>
        <v>0</v>
      </c>
    </row>
    <row r="29" spans="1:9" s="27" customFormat="1" ht="9.6" x14ac:dyDescent="0.25">
      <c r="A29" s="128" t="s">
        <v>199</v>
      </c>
      <c r="B29" s="128"/>
      <c r="C29" s="128"/>
      <c r="D29" s="23"/>
      <c r="E29" s="24">
        <f>INT((0.17*C27)*0.0725)</f>
        <v>0</v>
      </c>
      <c r="F29" s="23" t="s">
        <v>9</v>
      </c>
      <c r="G29" s="25">
        <v>110</v>
      </c>
      <c r="H29" s="23"/>
      <c r="I29" s="73">
        <f t="shared" ref="I29" si="3">E29*G29</f>
        <v>0</v>
      </c>
    </row>
    <row r="30" spans="1:9" s="27" customFormat="1" ht="7.5" customHeight="1" x14ac:dyDescent="0.25">
      <c r="A30" s="28"/>
      <c r="B30" s="28"/>
      <c r="C30" s="85"/>
      <c r="D30" s="23"/>
      <c r="E30" s="24"/>
      <c r="F30" s="23"/>
      <c r="G30" s="25"/>
      <c r="H30" s="23"/>
      <c r="I30" s="64"/>
    </row>
    <row r="31" spans="1:9" s="27" customFormat="1" ht="9.6" x14ac:dyDescent="0.25">
      <c r="A31" s="128" t="s">
        <v>5</v>
      </c>
      <c r="B31" s="128"/>
      <c r="C31" s="128"/>
      <c r="D31" s="128"/>
      <c r="E31" s="34"/>
      <c r="F31" s="23" t="s">
        <v>8</v>
      </c>
      <c r="G31" s="25">
        <v>30</v>
      </c>
      <c r="H31" s="23"/>
      <c r="I31" s="62">
        <f>E31*G31</f>
        <v>0</v>
      </c>
    </row>
    <row r="32" spans="1:9" s="27" customFormat="1" ht="9.6" x14ac:dyDescent="0.25">
      <c r="A32" s="128" t="s">
        <v>69</v>
      </c>
      <c r="B32" s="128"/>
      <c r="C32" s="63"/>
      <c r="D32" s="23" t="s">
        <v>6</v>
      </c>
      <c r="E32" s="24"/>
      <c r="F32" s="23"/>
      <c r="G32" s="25"/>
      <c r="H32" s="23"/>
      <c r="I32" s="64"/>
    </row>
    <row r="33" spans="1:9" s="27" customFormat="1" ht="9.6" x14ac:dyDescent="0.25">
      <c r="A33" s="133"/>
      <c r="B33" s="133"/>
      <c r="C33" s="65"/>
      <c r="D33" s="23" t="s">
        <v>7</v>
      </c>
      <c r="E33" s="24">
        <f>INT((C32*C33)*0.0725)</f>
        <v>0</v>
      </c>
      <c r="F33" s="23" t="s">
        <v>9</v>
      </c>
      <c r="G33" s="25">
        <v>60</v>
      </c>
      <c r="H33" s="23"/>
      <c r="I33" s="62">
        <f>E33*G33</f>
        <v>0</v>
      </c>
    </row>
    <row r="34" spans="1:9" s="27" customFormat="1" ht="9.6" x14ac:dyDescent="0.25">
      <c r="A34" s="128" t="s">
        <v>70</v>
      </c>
      <c r="B34" s="128"/>
      <c r="C34" s="63"/>
      <c r="D34" s="23" t="s">
        <v>6</v>
      </c>
      <c r="E34" s="24">
        <f>INT((C33*C34)*0.0725)</f>
        <v>0</v>
      </c>
      <c r="F34" s="23" t="s">
        <v>9</v>
      </c>
      <c r="G34" s="25">
        <v>90</v>
      </c>
      <c r="H34" s="23"/>
      <c r="I34" s="62">
        <f>E34*G34</f>
        <v>0</v>
      </c>
    </row>
    <row r="35" spans="1:9" s="27" customFormat="1" ht="9.6" x14ac:dyDescent="0.25">
      <c r="A35" s="128" t="s">
        <v>199</v>
      </c>
      <c r="B35" s="128"/>
      <c r="C35" s="128"/>
      <c r="D35" s="23"/>
      <c r="E35" s="24">
        <f>INT((0.17*C33)*0.0725)</f>
        <v>0</v>
      </c>
      <c r="F35" s="23" t="s">
        <v>9</v>
      </c>
      <c r="G35" s="25">
        <v>110</v>
      </c>
      <c r="H35" s="23"/>
      <c r="I35" s="62">
        <f t="shared" ref="I35" si="4">E35*G35</f>
        <v>0</v>
      </c>
    </row>
    <row r="36" spans="1:9" s="27" customFormat="1" ht="7.5" customHeight="1" x14ac:dyDescent="0.25">
      <c r="A36" s="28"/>
      <c r="B36" s="28"/>
      <c r="C36" s="85"/>
      <c r="D36" s="23"/>
      <c r="E36" s="24"/>
      <c r="F36" s="23"/>
      <c r="G36" s="25"/>
      <c r="H36" s="23"/>
      <c r="I36" s="64"/>
    </row>
    <row r="37" spans="1:9" s="27" customFormat="1" ht="9.6" x14ac:dyDescent="0.25">
      <c r="A37" s="128" t="s">
        <v>5</v>
      </c>
      <c r="B37" s="128"/>
      <c r="C37" s="128"/>
      <c r="D37" s="128"/>
      <c r="E37" s="53"/>
      <c r="F37" s="23" t="s">
        <v>8</v>
      </c>
      <c r="G37" s="25">
        <v>30</v>
      </c>
      <c r="H37" s="23"/>
      <c r="I37" s="66">
        <f t="shared" ref="I37" si="5">E37*G37</f>
        <v>0</v>
      </c>
    </row>
    <row r="38" spans="1:9" s="27" customFormat="1" ht="9.6" x14ac:dyDescent="0.25">
      <c r="A38" s="128" t="s">
        <v>69</v>
      </c>
      <c r="B38" s="128"/>
      <c r="C38" s="67"/>
      <c r="D38" s="23" t="s">
        <v>6</v>
      </c>
      <c r="E38" s="24"/>
      <c r="F38" s="23"/>
      <c r="G38" s="25"/>
      <c r="H38" s="23"/>
      <c r="I38" s="64"/>
    </row>
    <row r="39" spans="1:9" s="27" customFormat="1" ht="9.6" x14ac:dyDescent="0.25">
      <c r="A39" s="129"/>
      <c r="B39" s="129"/>
      <c r="C39" s="68"/>
      <c r="D39" s="23" t="s">
        <v>7</v>
      </c>
      <c r="E39" s="24">
        <f>INT((C38*C39)*0.0725)</f>
        <v>0</v>
      </c>
      <c r="F39" s="23" t="s">
        <v>9</v>
      </c>
      <c r="G39" s="25">
        <v>60</v>
      </c>
      <c r="H39" s="23"/>
      <c r="I39" s="66">
        <f t="shared" ref="I39" si="6">E39*G39</f>
        <v>0</v>
      </c>
    </row>
    <row r="40" spans="1:9" s="27" customFormat="1" ht="9.6" x14ac:dyDescent="0.25">
      <c r="A40" s="128" t="s">
        <v>70</v>
      </c>
      <c r="B40" s="128"/>
      <c r="C40" s="67"/>
      <c r="D40" s="23" t="s">
        <v>6</v>
      </c>
      <c r="E40" s="24">
        <f>INT((C39*C40)*0.0725)</f>
        <v>0</v>
      </c>
      <c r="F40" s="23" t="s">
        <v>9</v>
      </c>
      <c r="G40" s="25">
        <v>90</v>
      </c>
      <c r="H40" s="23"/>
      <c r="I40" s="66">
        <f>E40*G40</f>
        <v>0</v>
      </c>
    </row>
    <row r="41" spans="1:9" s="27" customFormat="1" ht="9.6" x14ac:dyDescent="0.25">
      <c r="A41" s="128" t="s">
        <v>199</v>
      </c>
      <c r="B41" s="128"/>
      <c r="C41" s="128"/>
      <c r="D41" s="23"/>
      <c r="E41" s="24">
        <f>INT((0.17*C39)*0.0725)</f>
        <v>0</v>
      </c>
      <c r="F41" s="23" t="s">
        <v>9</v>
      </c>
      <c r="G41" s="25">
        <v>110</v>
      </c>
      <c r="H41" s="23"/>
      <c r="I41" s="66">
        <f t="shared" ref="I41" si="7">E41*G41</f>
        <v>0</v>
      </c>
    </row>
    <row r="42" spans="1:9" s="27" customFormat="1" ht="7.5" customHeight="1" x14ac:dyDescent="0.25">
      <c r="A42" s="28"/>
      <c r="B42" s="28"/>
      <c r="C42" s="85"/>
      <c r="D42" s="23"/>
      <c r="E42" s="24"/>
      <c r="F42" s="23"/>
      <c r="G42" s="25"/>
      <c r="H42" s="23"/>
      <c r="I42" s="64"/>
    </row>
    <row r="43" spans="1:9" s="27" customFormat="1" ht="9.6" x14ac:dyDescent="0.25">
      <c r="A43" s="128" t="s">
        <v>5</v>
      </c>
      <c r="B43" s="128"/>
      <c r="C43" s="128"/>
      <c r="D43" s="128"/>
      <c r="E43" s="54"/>
      <c r="F43" s="23" t="s">
        <v>8</v>
      </c>
      <c r="G43" s="25">
        <v>30</v>
      </c>
      <c r="H43" s="23"/>
      <c r="I43" s="69">
        <f t="shared" ref="I43" si="8">E43*G43</f>
        <v>0</v>
      </c>
    </row>
    <row r="44" spans="1:9" s="27" customFormat="1" ht="9.6" x14ac:dyDescent="0.25">
      <c r="A44" s="128" t="s">
        <v>69</v>
      </c>
      <c r="B44" s="128"/>
      <c r="C44" s="70"/>
      <c r="D44" s="23" t="s">
        <v>6</v>
      </c>
      <c r="E44" s="24"/>
      <c r="F44" s="23"/>
      <c r="G44" s="25"/>
      <c r="H44" s="23"/>
      <c r="I44" s="64"/>
    </row>
    <row r="45" spans="1:9" s="27" customFormat="1" ht="9.6" x14ac:dyDescent="0.25">
      <c r="A45" s="127"/>
      <c r="B45" s="127"/>
      <c r="C45" s="71"/>
      <c r="D45" s="23" t="s">
        <v>7</v>
      </c>
      <c r="E45" s="24">
        <f>INT((C44*C45)*0.0725)</f>
        <v>0</v>
      </c>
      <c r="F45" s="23" t="s">
        <v>9</v>
      </c>
      <c r="G45" s="25">
        <v>60</v>
      </c>
      <c r="H45" s="23"/>
      <c r="I45" s="69">
        <f t="shared" ref="I45" si="9">E45*G45</f>
        <v>0</v>
      </c>
    </row>
    <row r="46" spans="1:9" s="27" customFormat="1" ht="9.6" x14ac:dyDescent="0.25">
      <c r="A46" s="128" t="s">
        <v>70</v>
      </c>
      <c r="B46" s="128"/>
      <c r="C46" s="70"/>
      <c r="D46" s="23" t="s">
        <v>6</v>
      </c>
      <c r="E46" s="24">
        <f>INT((C45*C46)*0.0725)</f>
        <v>0</v>
      </c>
      <c r="F46" s="23" t="s">
        <v>9</v>
      </c>
      <c r="G46" s="25">
        <v>90</v>
      </c>
      <c r="H46" s="23"/>
      <c r="I46" s="69">
        <f>E46*G46</f>
        <v>0</v>
      </c>
    </row>
    <row r="47" spans="1:9" s="27" customFormat="1" ht="9.6" x14ac:dyDescent="0.25">
      <c r="A47" s="128" t="s">
        <v>199</v>
      </c>
      <c r="B47" s="128"/>
      <c r="C47" s="128"/>
      <c r="D47" s="23"/>
      <c r="E47" s="24">
        <f>INT((0.17*C45)*0.0725)</f>
        <v>0</v>
      </c>
      <c r="F47" s="23" t="s">
        <v>9</v>
      </c>
      <c r="G47" s="25">
        <v>110</v>
      </c>
      <c r="H47" s="23"/>
      <c r="I47" s="69">
        <f t="shared" ref="I47" si="10">E47*G47</f>
        <v>0</v>
      </c>
    </row>
    <row r="48" spans="1:9" s="27" customFormat="1" ht="7.5" customHeight="1" x14ac:dyDescent="0.25">
      <c r="A48" s="28"/>
      <c r="B48" s="28"/>
      <c r="C48" s="85"/>
      <c r="D48" s="23"/>
      <c r="E48" s="24"/>
      <c r="F48" s="23"/>
      <c r="G48" s="25"/>
      <c r="H48" s="23"/>
      <c r="I48" s="64"/>
    </row>
    <row r="49" spans="1:9" s="27" customFormat="1" ht="9.6" x14ac:dyDescent="0.25">
      <c r="A49" s="128" t="s">
        <v>5</v>
      </c>
      <c r="B49" s="128"/>
      <c r="C49" s="128"/>
      <c r="D49" s="128"/>
      <c r="E49" s="72"/>
      <c r="F49" s="23" t="s">
        <v>8</v>
      </c>
      <c r="G49" s="25">
        <v>30</v>
      </c>
      <c r="H49" s="23"/>
      <c r="I49" s="73">
        <f t="shared" ref="I49" si="11">E49*G49</f>
        <v>0</v>
      </c>
    </row>
    <row r="50" spans="1:9" s="27" customFormat="1" ht="9.6" x14ac:dyDescent="0.25">
      <c r="A50" s="128" t="s">
        <v>69</v>
      </c>
      <c r="B50" s="128"/>
      <c r="C50" s="74"/>
      <c r="D50" s="23" t="s">
        <v>6</v>
      </c>
      <c r="E50" s="24"/>
      <c r="F50" s="23"/>
      <c r="G50" s="25"/>
      <c r="H50" s="23"/>
      <c r="I50" s="64"/>
    </row>
    <row r="51" spans="1:9" s="27" customFormat="1" ht="9.6" x14ac:dyDescent="0.25">
      <c r="A51" s="134"/>
      <c r="B51" s="134"/>
      <c r="C51" s="75"/>
      <c r="D51" s="23" t="s">
        <v>7</v>
      </c>
      <c r="E51" s="24">
        <f>INT((C50*C51)*0.0725)</f>
        <v>0</v>
      </c>
      <c r="F51" s="23" t="s">
        <v>9</v>
      </c>
      <c r="G51" s="25">
        <v>60</v>
      </c>
      <c r="H51" s="23"/>
      <c r="I51" s="73">
        <f t="shared" ref="I51" si="12">E51*G51</f>
        <v>0</v>
      </c>
    </row>
    <row r="52" spans="1:9" s="27" customFormat="1" ht="9.6" x14ac:dyDescent="0.25">
      <c r="A52" s="128" t="s">
        <v>70</v>
      </c>
      <c r="B52" s="128"/>
      <c r="C52" s="74"/>
      <c r="D52" s="23" t="s">
        <v>6</v>
      </c>
      <c r="E52" s="24">
        <f>INT((C51*C52)*0.0725)</f>
        <v>0</v>
      </c>
      <c r="F52" s="23" t="s">
        <v>9</v>
      </c>
      <c r="G52" s="25">
        <v>90</v>
      </c>
      <c r="H52" s="23"/>
      <c r="I52" s="73">
        <f>E52*G52</f>
        <v>0</v>
      </c>
    </row>
    <row r="53" spans="1:9" s="27" customFormat="1" ht="9.6" x14ac:dyDescent="0.25">
      <c r="A53" s="128" t="s">
        <v>199</v>
      </c>
      <c r="B53" s="128"/>
      <c r="C53" s="128"/>
      <c r="D53" s="23"/>
      <c r="E53" s="24">
        <f>INT((0.17*C51)*0.0725)</f>
        <v>0</v>
      </c>
      <c r="F53" s="23" t="s">
        <v>9</v>
      </c>
      <c r="G53" s="25">
        <v>110</v>
      </c>
      <c r="H53" s="23"/>
      <c r="I53" s="73">
        <f t="shared" ref="I53" si="13">E53*G53</f>
        <v>0</v>
      </c>
    </row>
    <row r="54" spans="1:9" s="27" customFormat="1" ht="7.5" customHeight="1" x14ac:dyDescent="0.25">
      <c r="A54" s="28"/>
      <c r="B54" s="28"/>
      <c r="C54" s="85"/>
      <c r="D54" s="23"/>
      <c r="E54" s="24"/>
      <c r="F54" s="23"/>
      <c r="G54" s="25"/>
      <c r="H54" s="23"/>
      <c r="I54" s="64"/>
    </row>
    <row r="55" spans="1:9" s="27" customFormat="1" ht="9.6" x14ac:dyDescent="0.25">
      <c r="A55" s="128" t="s">
        <v>5</v>
      </c>
      <c r="B55" s="128"/>
      <c r="C55" s="128"/>
      <c r="D55" s="128"/>
      <c r="E55" s="34"/>
      <c r="F55" s="23" t="s">
        <v>8</v>
      </c>
      <c r="G55" s="25">
        <v>30</v>
      </c>
      <c r="H55" s="23"/>
      <c r="I55" s="62">
        <f>E55*G55</f>
        <v>0</v>
      </c>
    </row>
    <row r="56" spans="1:9" s="27" customFormat="1" ht="9.6" x14ac:dyDescent="0.25">
      <c r="A56" s="128" t="s">
        <v>69</v>
      </c>
      <c r="B56" s="128"/>
      <c r="C56" s="63"/>
      <c r="D56" s="23" t="s">
        <v>6</v>
      </c>
      <c r="E56" s="24"/>
      <c r="F56" s="23"/>
      <c r="G56" s="25"/>
      <c r="H56" s="23"/>
      <c r="I56" s="64"/>
    </row>
    <row r="57" spans="1:9" s="27" customFormat="1" ht="9.6" x14ac:dyDescent="0.25">
      <c r="A57" s="133"/>
      <c r="B57" s="133"/>
      <c r="C57" s="65"/>
      <c r="D57" s="23" t="s">
        <v>7</v>
      </c>
      <c r="E57" s="24">
        <f>INT((C56*C57)*0.0725)</f>
        <v>0</v>
      </c>
      <c r="F57" s="23" t="s">
        <v>9</v>
      </c>
      <c r="G57" s="25">
        <v>60</v>
      </c>
      <c r="H57" s="23"/>
      <c r="I57" s="62">
        <f>E57*G57</f>
        <v>0</v>
      </c>
    </row>
    <row r="58" spans="1:9" s="27" customFormat="1" ht="9.6" x14ac:dyDescent="0.25">
      <c r="A58" s="128" t="s">
        <v>70</v>
      </c>
      <c r="B58" s="128"/>
      <c r="C58" s="63"/>
      <c r="D58" s="23" t="s">
        <v>6</v>
      </c>
      <c r="E58" s="24">
        <f>INT((C57*C58)*0.0725)</f>
        <v>0</v>
      </c>
      <c r="F58" s="23" t="s">
        <v>9</v>
      </c>
      <c r="G58" s="25">
        <v>90</v>
      </c>
      <c r="H58" s="23"/>
      <c r="I58" s="62">
        <f>E58*G58</f>
        <v>0</v>
      </c>
    </row>
    <row r="59" spans="1:9" s="27" customFormat="1" ht="9.6" x14ac:dyDescent="0.25">
      <c r="A59" s="128" t="s">
        <v>199</v>
      </c>
      <c r="B59" s="128"/>
      <c r="C59" s="128"/>
      <c r="D59" s="23"/>
      <c r="E59" s="24">
        <f>INT((0.17*C57)*0.0725)</f>
        <v>0</v>
      </c>
      <c r="F59" s="23" t="s">
        <v>9</v>
      </c>
      <c r="G59" s="25">
        <v>110</v>
      </c>
      <c r="H59" s="23"/>
      <c r="I59" s="62">
        <f t="shared" ref="I59" si="14">E59*G59</f>
        <v>0</v>
      </c>
    </row>
    <row r="60" spans="1:9" s="27" customFormat="1" ht="7.5" customHeight="1" x14ac:dyDescent="0.25">
      <c r="A60" s="28"/>
      <c r="B60" s="28"/>
      <c r="C60" s="85"/>
      <c r="D60" s="23"/>
      <c r="E60" s="24"/>
      <c r="F60" s="23"/>
      <c r="G60" s="25"/>
      <c r="H60" s="23"/>
      <c r="I60" s="64"/>
    </row>
    <row r="61" spans="1:9" s="27" customFormat="1" ht="9.6" x14ac:dyDescent="0.25">
      <c r="A61" s="128" t="s">
        <v>5</v>
      </c>
      <c r="B61" s="128"/>
      <c r="C61" s="128"/>
      <c r="D61" s="128"/>
      <c r="E61" s="53"/>
      <c r="F61" s="23" t="s">
        <v>8</v>
      </c>
      <c r="G61" s="25">
        <v>30</v>
      </c>
      <c r="H61" s="23"/>
      <c r="I61" s="66">
        <f t="shared" ref="I61" si="15">E61*G61</f>
        <v>0</v>
      </c>
    </row>
    <row r="62" spans="1:9" s="27" customFormat="1" ht="9.6" x14ac:dyDescent="0.25">
      <c r="A62" s="128" t="s">
        <v>69</v>
      </c>
      <c r="B62" s="128"/>
      <c r="C62" s="67"/>
      <c r="D62" s="23" t="s">
        <v>6</v>
      </c>
      <c r="E62" s="24"/>
      <c r="F62" s="23"/>
      <c r="G62" s="25"/>
      <c r="H62" s="23"/>
      <c r="I62" s="64"/>
    </row>
    <row r="63" spans="1:9" s="27" customFormat="1" ht="9.6" x14ac:dyDescent="0.25">
      <c r="A63" s="129"/>
      <c r="B63" s="129"/>
      <c r="C63" s="68"/>
      <c r="D63" s="23" t="s">
        <v>7</v>
      </c>
      <c r="E63" s="24">
        <f>INT((C62*C63)*0.0725)</f>
        <v>0</v>
      </c>
      <c r="F63" s="23" t="s">
        <v>9</v>
      </c>
      <c r="G63" s="25">
        <v>60</v>
      </c>
      <c r="H63" s="23"/>
      <c r="I63" s="66">
        <f t="shared" ref="I63" si="16">E63*G63</f>
        <v>0</v>
      </c>
    </row>
    <row r="64" spans="1:9" s="27" customFormat="1" ht="9.6" x14ac:dyDescent="0.25">
      <c r="A64" s="128" t="s">
        <v>70</v>
      </c>
      <c r="B64" s="128"/>
      <c r="C64" s="67"/>
      <c r="D64" s="23" t="s">
        <v>6</v>
      </c>
      <c r="E64" s="24">
        <f>INT((C63*C64)*0.0725)</f>
        <v>0</v>
      </c>
      <c r="F64" s="23" t="s">
        <v>9</v>
      </c>
      <c r="G64" s="25">
        <v>90</v>
      </c>
      <c r="H64" s="23"/>
      <c r="I64" s="66">
        <f>E64*G64</f>
        <v>0</v>
      </c>
    </row>
    <row r="65" spans="1:9" s="27" customFormat="1" ht="9.6" x14ac:dyDescent="0.25">
      <c r="A65" s="128" t="s">
        <v>199</v>
      </c>
      <c r="B65" s="128"/>
      <c r="C65" s="128"/>
      <c r="D65" s="23"/>
      <c r="E65" s="24">
        <f>INT((0.17*C63)*0.0725)</f>
        <v>0</v>
      </c>
      <c r="F65" s="23" t="s">
        <v>9</v>
      </c>
      <c r="G65" s="25">
        <v>110</v>
      </c>
      <c r="H65" s="23"/>
      <c r="I65" s="66">
        <f t="shared" ref="I65" si="17">E65*G65</f>
        <v>0</v>
      </c>
    </row>
    <row r="66" spans="1:9" s="27" customFormat="1" ht="7.5" customHeight="1" x14ac:dyDescent="0.25">
      <c r="A66" s="28"/>
      <c r="B66" s="28"/>
      <c r="C66" s="85"/>
      <c r="D66" s="23"/>
      <c r="E66" s="24"/>
      <c r="F66" s="23"/>
      <c r="G66" s="25"/>
      <c r="H66" s="23"/>
      <c r="I66" s="64"/>
    </row>
    <row r="67" spans="1:9" s="27" customFormat="1" ht="9.6" x14ac:dyDescent="0.25">
      <c r="A67" s="128" t="s">
        <v>5</v>
      </c>
      <c r="B67" s="128"/>
      <c r="C67" s="128"/>
      <c r="D67" s="128"/>
      <c r="E67" s="54"/>
      <c r="F67" s="23" t="s">
        <v>8</v>
      </c>
      <c r="G67" s="25">
        <v>30</v>
      </c>
      <c r="H67" s="23"/>
      <c r="I67" s="69">
        <f t="shared" ref="I67" si="18">E67*G67</f>
        <v>0</v>
      </c>
    </row>
    <row r="68" spans="1:9" s="27" customFormat="1" ht="9.6" x14ac:dyDescent="0.25">
      <c r="A68" s="128" t="s">
        <v>69</v>
      </c>
      <c r="B68" s="128"/>
      <c r="C68" s="70"/>
      <c r="D68" s="23" t="s">
        <v>6</v>
      </c>
      <c r="E68" s="24"/>
      <c r="F68" s="23"/>
      <c r="G68" s="25"/>
      <c r="H68" s="23"/>
      <c r="I68" s="64"/>
    </row>
    <row r="69" spans="1:9" s="27" customFormat="1" ht="9.6" x14ac:dyDescent="0.25">
      <c r="A69" s="127"/>
      <c r="B69" s="127"/>
      <c r="C69" s="71"/>
      <c r="D69" s="23" t="s">
        <v>7</v>
      </c>
      <c r="E69" s="24">
        <f>INT((C68*C69)*0.0725)</f>
        <v>0</v>
      </c>
      <c r="F69" s="23" t="s">
        <v>9</v>
      </c>
      <c r="G69" s="25">
        <v>60</v>
      </c>
      <c r="H69" s="23"/>
      <c r="I69" s="69">
        <f t="shared" ref="I69" si="19">E69*G69</f>
        <v>0</v>
      </c>
    </row>
    <row r="70" spans="1:9" s="27" customFormat="1" ht="9.6" x14ac:dyDescent="0.25">
      <c r="A70" s="128" t="s">
        <v>70</v>
      </c>
      <c r="B70" s="128"/>
      <c r="C70" s="70"/>
      <c r="D70" s="23" t="s">
        <v>6</v>
      </c>
      <c r="E70" s="24">
        <f>INT((C69*C70)*0.0725)</f>
        <v>0</v>
      </c>
      <c r="F70" s="23" t="s">
        <v>9</v>
      </c>
      <c r="G70" s="25">
        <v>90</v>
      </c>
      <c r="H70" s="23"/>
      <c r="I70" s="69">
        <f>E70*G70</f>
        <v>0</v>
      </c>
    </row>
    <row r="71" spans="1:9" s="27" customFormat="1" ht="9.6" x14ac:dyDescent="0.25">
      <c r="A71" s="128" t="s">
        <v>199</v>
      </c>
      <c r="B71" s="128"/>
      <c r="C71" s="128"/>
      <c r="D71" s="23"/>
      <c r="E71" s="24">
        <f>INT((0.17*C69)*0.0725)</f>
        <v>0</v>
      </c>
      <c r="F71" s="23" t="s">
        <v>9</v>
      </c>
      <c r="G71" s="25">
        <v>110</v>
      </c>
      <c r="H71" s="23"/>
      <c r="I71" s="69">
        <f t="shared" ref="I71" si="20">E71*G71</f>
        <v>0</v>
      </c>
    </row>
    <row r="72" spans="1:9" s="27" customFormat="1" ht="7.5" customHeight="1" x14ac:dyDescent="0.25">
      <c r="A72" s="28"/>
      <c r="B72" s="28"/>
      <c r="C72" s="85"/>
      <c r="D72" s="23"/>
      <c r="E72" s="24"/>
      <c r="F72" s="23"/>
      <c r="G72" s="25"/>
      <c r="H72" s="23"/>
      <c r="I72" s="64"/>
    </row>
    <row r="73" spans="1:9" s="27" customFormat="1" ht="9.6" x14ac:dyDescent="0.25">
      <c r="A73" s="128" t="s">
        <v>5</v>
      </c>
      <c r="B73" s="128"/>
      <c r="C73" s="128"/>
      <c r="D73" s="128"/>
      <c r="E73" s="72"/>
      <c r="F73" s="23" t="s">
        <v>8</v>
      </c>
      <c r="G73" s="25">
        <v>30</v>
      </c>
      <c r="H73" s="23"/>
      <c r="I73" s="73">
        <f t="shared" ref="I73" si="21">E73*G73</f>
        <v>0</v>
      </c>
    </row>
    <row r="74" spans="1:9" s="27" customFormat="1" ht="9.6" x14ac:dyDescent="0.25">
      <c r="A74" s="128" t="s">
        <v>69</v>
      </c>
      <c r="B74" s="128"/>
      <c r="C74" s="74"/>
      <c r="D74" s="23" t="s">
        <v>6</v>
      </c>
      <c r="E74" s="24"/>
      <c r="F74" s="23"/>
      <c r="G74" s="25"/>
      <c r="H74" s="23"/>
      <c r="I74" s="64"/>
    </row>
    <row r="75" spans="1:9" s="27" customFormat="1" ht="9.6" x14ac:dyDescent="0.25">
      <c r="A75" s="134"/>
      <c r="B75" s="134"/>
      <c r="C75" s="75"/>
      <c r="D75" s="23" t="s">
        <v>7</v>
      </c>
      <c r="E75" s="24">
        <f>INT((C74*C75)*0.0725)</f>
        <v>0</v>
      </c>
      <c r="F75" s="23" t="s">
        <v>9</v>
      </c>
      <c r="G75" s="25">
        <v>60</v>
      </c>
      <c r="H75" s="23"/>
      <c r="I75" s="73">
        <f t="shared" ref="I75" si="22">E75*G75</f>
        <v>0</v>
      </c>
    </row>
    <row r="76" spans="1:9" s="27" customFormat="1" ht="9.6" x14ac:dyDescent="0.25">
      <c r="A76" s="128" t="s">
        <v>70</v>
      </c>
      <c r="B76" s="128"/>
      <c r="C76" s="74"/>
      <c r="D76" s="23" t="s">
        <v>6</v>
      </c>
      <c r="E76" s="24">
        <f>INT((C75*C76)*0.0725)</f>
        <v>0</v>
      </c>
      <c r="F76" s="23" t="s">
        <v>9</v>
      </c>
      <c r="G76" s="25">
        <v>90</v>
      </c>
      <c r="H76" s="23"/>
      <c r="I76" s="73">
        <f>E76*G76</f>
        <v>0</v>
      </c>
    </row>
    <row r="77" spans="1:9" s="27" customFormat="1" ht="9.6" x14ac:dyDescent="0.25">
      <c r="A77" s="128" t="s">
        <v>199</v>
      </c>
      <c r="B77" s="128"/>
      <c r="C77" s="128"/>
      <c r="D77" s="23"/>
      <c r="E77" s="24">
        <f>INT((0.17*C75)*0.0725)</f>
        <v>0</v>
      </c>
      <c r="F77" s="23" t="s">
        <v>9</v>
      </c>
      <c r="G77" s="25">
        <v>110</v>
      </c>
      <c r="H77" s="23"/>
      <c r="I77" s="73">
        <f t="shared" ref="I77" si="23">E77*G77</f>
        <v>0</v>
      </c>
    </row>
    <row r="78" spans="1:9" ht="4.95" customHeight="1" x14ac:dyDescent="0.25">
      <c r="I78" s="51"/>
    </row>
    <row r="79" spans="1:9" ht="15" customHeight="1" thickBot="1" x14ac:dyDescent="0.3">
      <c r="A79" s="113" t="s">
        <v>41</v>
      </c>
      <c r="B79" s="113"/>
      <c r="C79" s="113"/>
      <c r="D79" s="113"/>
      <c r="E79" s="113"/>
      <c r="F79" s="113"/>
      <c r="G79" s="113"/>
      <c r="H79" s="113"/>
      <c r="I79" s="86">
        <f>SUM(I7:I78)</f>
        <v>0</v>
      </c>
    </row>
    <row r="80" spans="1:9" ht="13.8" thickTop="1" x14ac:dyDescent="0.25"/>
  </sheetData>
  <sheetProtection algorithmName="SHA-512" hashValue="CTEc5+NZhs26nshgFFm0hU9osB5oUASngHAuOAm7fF7WfmogRJ/ft9m3OwFQgrJsYQMsAU7SI4gFFVhGrw4jKw==" saltValue="PUbfLuE3C3jh2l931Ez2Ng==" spinCount="100000" sheet="1" selectLockedCells="1"/>
  <mergeCells count="66">
    <mergeCell ref="A17:C17"/>
    <mergeCell ref="A23:C23"/>
    <mergeCell ref="A29:C29"/>
    <mergeCell ref="A28:B28"/>
    <mergeCell ref="A26:B26"/>
    <mergeCell ref="A27:B27"/>
    <mergeCell ref="A76:B76"/>
    <mergeCell ref="A35:C35"/>
    <mergeCell ref="A41:C41"/>
    <mergeCell ref="A47:C47"/>
    <mergeCell ref="A53:C53"/>
    <mergeCell ref="A59:C59"/>
    <mergeCell ref="A65:C65"/>
    <mergeCell ref="A70:B70"/>
    <mergeCell ref="A71:C71"/>
    <mergeCell ref="A55:D55"/>
    <mergeCell ref="A56:B56"/>
    <mergeCell ref="A57:B57"/>
    <mergeCell ref="A74:B74"/>
    <mergeCell ref="A75:B75"/>
    <mergeCell ref="A61:D61"/>
    <mergeCell ref="A62:B62"/>
    <mergeCell ref="A46:B46"/>
    <mergeCell ref="A34:B34"/>
    <mergeCell ref="A40:B40"/>
    <mergeCell ref="A22:B22"/>
    <mergeCell ref="A73:D73"/>
    <mergeCell ref="A58:B58"/>
    <mergeCell ref="A52:B52"/>
    <mergeCell ref="A63:B63"/>
    <mergeCell ref="A67:D67"/>
    <mergeCell ref="A68:B68"/>
    <mergeCell ref="A69:B69"/>
    <mergeCell ref="A64:B64"/>
    <mergeCell ref="A10:B10"/>
    <mergeCell ref="A16:B16"/>
    <mergeCell ref="A79:H79"/>
    <mergeCell ref="A31:D31"/>
    <mergeCell ref="A32:B32"/>
    <mergeCell ref="A33:B33"/>
    <mergeCell ref="A37:D37"/>
    <mergeCell ref="A38:B38"/>
    <mergeCell ref="A39:B39"/>
    <mergeCell ref="A43:D43"/>
    <mergeCell ref="A44:B44"/>
    <mergeCell ref="A45:B45"/>
    <mergeCell ref="A49:D49"/>
    <mergeCell ref="A50:B50"/>
    <mergeCell ref="A51:B51"/>
    <mergeCell ref="A77:C77"/>
    <mergeCell ref="F1:G1"/>
    <mergeCell ref="B1:D1"/>
    <mergeCell ref="A21:B21"/>
    <mergeCell ref="A25:D25"/>
    <mergeCell ref="A15:B15"/>
    <mergeCell ref="A7:D7"/>
    <mergeCell ref="A13:D13"/>
    <mergeCell ref="A19:D19"/>
    <mergeCell ref="A20:B20"/>
    <mergeCell ref="A5:I5"/>
    <mergeCell ref="A2:I2"/>
    <mergeCell ref="A8:B8"/>
    <mergeCell ref="A4:I4"/>
    <mergeCell ref="A9:B9"/>
    <mergeCell ref="A14:B14"/>
    <mergeCell ref="A11:C11"/>
  </mergeCells>
  <phoneticPr fontId="6" type="noConversion"/>
  <printOptions horizontalCentered="1"/>
  <pageMargins left="0.25" right="0.25" top="0.75" bottom="0.375" header="0.125" footer="0.125"/>
  <pageSetup orientation="portrait" r:id="rId1"/>
  <headerFooter alignWithMargins="0">
    <oddHeader>&amp;L&amp;"Times New Roman,Bold"&amp;9EXHIBIT "A"&amp;C&amp;"Times New Roman,Bold"&amp;9ENGINEER'S ESTIMATE WORKSHEET
(PUBLIC IMPROVEMENTS ONLY)&amp;R&amp;"Times New Roman,Bold"&amp;9Page 1 of 10</oddHeader>
    <oddFooter>&amp;L&amp;"Times New Roman,Regular"&amp;7Revised: 3 / 2024&amp;R&amp;"Times New Roman,Regular"&amp;7&amp;Z&amp;F]</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82"/>
  <sheetViews>
    <sheetView view="pageBreakPreview" zoomScale="140" zoomScaleNormal="125" zoomScaleSheetLayoutView="140" workbookViewId="0">
      <selection activeCell="E39" sqref="E39"/>
    </sheetView>
  </sheetViews>
  <sheetFormatPr defaultColWidth="9.109375" defaultRowHeight="13.2" x14ac:dyDescent="0.25"/>
  <cols>
    <col min="1" max="2" width="11.6640625" style="3" customWidth="1"/>
    <col min="3" max="3" width="8.6640625" style="30" customWidth="1"/>
    <col min="4" max="4" width="11.6640625" style="3" customWidth="1"/>
    <col min="5" max="5" width="8.6640625" style="30" customWidth="1"/>
    <col min="6" max="6" width="11.6640625" style="3" customWidth="1"/>
    <col min="7" max="7" width="11.6640625" style="31" customWidth="1"/>
    <col min="8" max="8" width="8.6640625" style="3" customWidth="1"/>
    <col min="9" max="9" width="12.6640625" style="32" customWidth="1"/>
    <col min="10" max="10" width="5.6640625" style="1" customWidth="1"/>
    <col min="11" max="13" width="8.6640625" style="36" customWidth="1"/>
    <col min="14" max="18" width="8.6640625" style="1" customWidth="1"/>
    <col min="19" max="16384" width="9.109375" style="1"/>
  </cols>
  <sheetData>
    <row r="1" spans="1:18" s="12" customFormat="1" ht="15" customHeight="1" x14ac:dyDescent="0.25">
      <c r="A1" s="9" t="s">
        <v>2</v>
      </c>
      <c r="B1" s="126" t="str">
        <f>'Title (1of10)'!B4</f>
        <v>PEN##-####</v>
      </c>
      <c r="C1" s="126"/>
      <c r="D1" s="126"/>
      <c r="E1" s="48" t="s">
        <v>66</v>
      </c>
      <c r="F1" s="125" t="str">
        <f>'Title (1of10)'!F4</f>
        <v>TR OR PM####</v>
      </c>
      <c r="G1" s="125"/>
      <c r="H1" s="10" t="s">
        <v>63</v>
      </c>
      <c r="I1" s="11">
        <f>'Title (1of10)'!I4</f>
        <v>44562</v>
      </c>
      <c r="K1" s="35"/>
      <c r="L1" s="35"/>
      <c r="M1" s="35"/>
    </row>
    <row r="2" spans="1:18" ht="25.05" customHeight="1" x14ac:dyDescent="0.25">
      <c r="A2" s="131" t="s">
        <v>196</v>
      </c>
      <c r="B2" s="131"/>
      <c r="C2" s="131"/>
      <c r="D2" s="131"/>
      <c r="E2" s="131"/>
      <c r="F2" s="131"/>
      <c r="G2" s="131"/>
      <c r="H2" s="131"/>
      <c r="I2" s="131"/>
    </row>
    <row r="3" spans="1:18" s="21" customFormat="1" ht="15" customHeight="1" thickBot="1" x14ac:dyDescent="0.3">
      <c r="A3" s="13" t="s">
        <v>22</v>
      </c>
      <c r="B3" s="14"/>
      <c r="C3" s="15"/>
      <c r="D3" s="14"/>
      <c r="E3" s="16" t="s">
        <v>10</v>
      </c>
      <c r="F3" s="14" t="s">
        <v>0</v>
      </c>
      <c r="G3" s="17" t="s">
        <v>11</v>
      </c>
      <c r="H3" s="18"/>
      <c r="I3" s="19" t="s">
        <v>12</v>
      </c>
      <c r="J3" s="20"/>
      <c r="K3" s="37"/>
      <c r="L3" s="37"/>
      <c r="M3" s="37"/>
      <c r="N3" s="20"/>
      <c r="O3" s="20"/>
      <c r="P3" s="20"/>
      <c r="Q3" s="20"/>
      <c r="R3" s="20"/>
    </row>
    <row r="4" spans="1:18" s="22" customFormat="1" ht="5.0999999999999996" customHeight="1" thickTop="1" x14ac:dyDescent="0.25">
      <c r="A4" s="132"/>
      <c r="B4" s="132"/>
      <c r="C4" s="132"/>
      <c r="D4" s="132"/>
      <c r="E4" s="132"/>
      <c r="F4" s="132"/>
      <c r="G4" s="132"/>
      <c r="H4" s="132"/>
      <c r="I4" s="132"/>
      <c r="J4" s="1"/>
      <c r="K4" s="36"/>
      <c r="L4" s="36"/>
      <c r="M4" s="36"/>
      <c r="N4" s="1"/>
      <c r="O4" s="1"/>
      <c r="P4" s="1"/>
      <c r="Q4" s="1"/>
      <c r="R4" s="1"/>
    </row>
    <row r="5" spans="1:18" s="27" customFormat="1" ht="10.5" customHeight="1" x14ac:dyDescent="0.25">
      <c r="A5" s="130" t="s">
        <v>71</v>
      </c>
      <c r="B5" s="130"/>
      <c r="C5" s="130"/>
      <c r="D5" s="130"/>
      <c r="E5" s="130"/>
      <c r="F5" s="130"/>
      <c r="G5" s="130"/>
      <c r="H5" s="130"/>
      <c r="I5" s="130"/>
      <c r="K5" s="38"/>
      <c r="L5" s="38"/>
      <c r="M5" s="38"/>
    </row>
    <row r="6" spans="1:18" s="27" customFormat="1" ht="9.6" x14ac:dyDescent="0.25">
      <c r="A6" s="136" t="s">
        <v>200</v>
      </c>
      <c r="B6" s="136"/>
      <c r="C6" s="136"/>
      <c r="D6" s="136"/>
      <c r="E6" s="34"/>
      <c r="F6" s="23" t="s">
        <v>23</v>
      </c>
      <c r="G6" s="25">
        <v>3.25</v>
      </c>
      <c r="H6" s="23"/>
      <c r="I6" s="29">
        <f t="shared" ref="I6:I18" si="0">E6*G6</f>
        <v>0</v>
      </c>
      <c r="K6" s="38"/>
      <c r="L6" s="38"/>
      <c r="M6" s="38"/>
    </row>
    <row r="7" spans="1:18" s="27" customFormat="1" ht="9.6" x14ac:dyDescent="0.25">
      <c r="A7" s="136" t="s">
        <v>75</v>
      </c>
      <c r="B7" s="136"/>
      <c r="C7" s="136"/>
      <c r="D7" s="136"/>
      <c r="E7" s="34"/>
      <c r="F7" s="23" t="s">
        <v>9</v>
      </c>
      <c r="G7" s="25">
        <v>90</v>
      </c>
      <c r="H7" s="23"/>
      <c r="I7" s="29">
        <f t="shared" si="0"/>
        <v>0</v>
      </c>
      <c r="K7" s="38"/>
      <c r="L7" s="38"/>
      <c r="M7" s="38"/>
    </row>
    <row r="8" spans="1:18" s="27" customFormat="1" ht="9.6" x14ac:dyDescent="0.25">
      <c r="A8" s="136" t="s">
        <v>201</v>
      </c>
      <c r="B8" s="136"/>
      <c r="C8" s="136"/>
      <c r="D8" s="136"/>
      <c r="E8" s="34"/>
      <c r="F8" s="23" t="s">
        <v>24</v>
      </c>
      <c r="G8" s="25">
        <v>14</v>
      </c>
      <c r="H8" s="23"/>
      <c r="I8" s="29">
        <f t="shared" si="0"/>
        <v>0</v>
      </c>
      <c r="K8" s="38"/>
      <c r="L8" s="38"/>
      <c r="M8" s="38"/>
    </row>
    <row r="9" spans="1:18" s="27" customFormat="1" ht="9.6" x14ac:dyDescent="0.25">
      <c r="A9" s="136" t="s">
        <v>202</v>
      </c>
      <c r="B9" s="136"/>
      <c r="C9" s="136"/>
      <c r="D9" s="136"/>
      <c r="E9" s="34"/>
      <c r="F9" s="23" t="s">
        <v>24</v>
      </c>
      <c r="G9" s="25">
        <v>16</v>
      </c>
      <c r="H9" s="23"/>
      <c r="I9" s="29">
        <f t="shared" si="0"/>
        <v>0</v>
      </c>
      <c r="K9" s="38"/>
      <c r="L9" s="38"/>
      <c r="M9" s="38"/>
    </row>
    <row r="10" spans="1:18" s="27" customFormat="1" ht="9.6" x14ac:dyDescent="0.25">
      <c r="A10" s="136" t="s">
        <v>80</v>
      </c>
      <c r="B10" s="136"/>
      <c r="C10" s="136"/>
      <c r="D10" s="136"/>
      <c r="E10" s="34"/>
      <c r="F10" s="23" t="s">
        <v>24</v>
      </c>
      <c r="G10" s="25">
        <v>3.5</v>
      </c>
      <c r="H10" s="23"/>
      <c r="I10" s="29">
        <f t="shared" si="0"/>
        <v>0</v>
      </c>
      <c r="K10" s="38"/>
      <c r="L10" s="38"/>
      <c r="M10" s="38"/>
    </row>
    <row r="11" spans="1:18" s="27" customFormat="1" ht="9.6" x14ac:dyDescent="0.25">
      <c r="A11" s="136" t="s">
        <v>205</v>
      </c>
      <c r="B11" s="136"/>
      <c r="C11" s="136"/>
      <c r="D11" s="136"/>
      <c r="E11" s="34"/>
      <c r="F11" s="23" t="s">
        <v>9</v>
      </c>
      <c r="G11" s="25">
        <v>110</v>
      </c>
      <c r="H11" s="23"/>
      <c r="I11" s="29">
        <f t="shared" si="0"/>
        <v>0</v>
      </c>
      <c r="K11" s="38"/>
      <c r="L11" s="38"/>
      <c r="M11" s="38"/>
    </row>
    <row r="12" spans="1:18" s="27" customFormat="1" ht="9.6" x14ac:dyDescent="0.25">
      <c r="A12" s="136" t="s">
        <v>206</v>
      </c>
      <c r="B12" s="136"/>
      <c r="C12" s="136"/>
      <c r="D12" s="136"/>
      <c r="E12" s="34"/>
      <c r="F12" s="23" t="s">
        <v>147</v>
      </c>
      <c r="G12" s="25">
        <v>7.5</v>
      </c>
      <c r="H12" s="23"/>
      <c r="I12" s="29">
        <f t="shared" si="0"/>
        <v>0</v>
      </c>
      <c r="K12" s="38"/>
      <c r="L12" s="38"/>
      <c r="M12" s="38"/>
    </row>
    <row r="13" spans="1:18" s="27" customFormat="1" ht="9.6" x14ac:dyDescent="0.25">
      <c r="A13" s="136" t="s">
        <v>207</v>
      </c>
      <c r="B13" s="136"/>
      <c r="C13" s="136"/>
      <c r="D13" s="136"/>
      <c r="E13" s="34"/>
      <c r="F13" s="23" t="s">
        <v>147</v>
      </c>
      <c r="G13" s="25">
        <v>8</v>
      </c>
      <c r="H13" s="23"/>
      <c r="I13" s="29">
        <f t="shared" si="0"/>
        <v>0</v>
      </c>
      <c r="K13" s="38"/>
      <c r="L13" s="38"/>
      <c r="M13" s="38"/>
    </row>
    <row r="14" spans="1:18" s="27" customFormat="1" ht="9.6" x14ac:dyDescent="0.25">
      <c r="A14" s="136" t="s">
        <v>13</v>
      </c>
      <c r="B14" s="136"/>
      <c r="C14" s="136"/>
      <c r="D14" s="136"/>
      <c r="E14" s="34"/>
      <c r="F14" s="23" t="s">
        <v>147</v>
      </c>
      <c r="G14" s="25">
        <v>3</v>
      </c>
      <c r="H14" s="23"/>
      <c r="I14" s="29">
        <f t="shared" si="0"/>
        <v>0</v>
      </c>
      <c r="K14" s="38"/>
      <c r="L14" s="38"/>
      <c r="M14" s="38"/>
    </row>
    <row r="15" spans="1:18" s="27" customFormat="1" ht="9.6" x14ac:dyDescent="0.25">
      <c r="A15" s="136" t="s">
        <v>14</v>
      </c>
      <c r="B15" s="136"/>
      <c r="C15" s="136"/>
      <c r="D15" s="136"/>
      <c r="E15" s="34"/>
      <c r="F15" s="23" t="s">
        <v>24</v>
      </c>
      <c r="G15" s="25">
        <v>4.5</v>
      </c>
      <c r="H15" s="23"/>
      <c r="I15" s="29">
        <f t="shared" si="0"/>
        <v>0</v>
      </c>
      <c r="K15" s="38"/>
      <c r="L15" s="38"/>
      <c r="M15" s="38"/>
    </row>
    <row r="16" spans="1:18" s="27" customFormat="1" ht="9.6" x14ac:dyDescent="0.25">
      <c r="A16" s="136" t="s">
        <v>203</v>
      </c>
      <c r="B16" s="136"/>
      <c r="C16" s="136"/>
      <c r="D16" s="136"/>
      <c r="E16" s="34"/>
      <c r="F16" s="23" t="s">
        <v>24</v>
      </c>
      <c r="G16" s="25">
        <v>17</v>
      </c>
      <c r="H16" s="23"/>
      <c r="I16" s="29">
        <f t="shared" si="0"/>
        <v>0</v>
      </c>
      <c r="K16" s="38"/>
      <c r="L16" s="38"/>
      <c r="M16" s="38"/>
    </row>
    <row r="17" spans="1:13" s="27" customFormat="1" ht="9.6" x14ac:dyDescent="0.25">
      <c r="A17" s="136" t="s">
        <v>204</v>
      </c>
      <c r="B17" s="136"/>
      <c r="C17" s="136"/>
      <c r="D17" s="136"/>
      <c r="E17" s="34"/>
      <c r="F17" s="23" t="s">
        <v>23</v>
      </c>
      <c r="G17" s="25">
        <v>14</v>
      </c>
      <c r="H17" s="23"/>
      <c r="I17" s="29">
        <f t="shared" si="0"/>
        <v>0</v>
      </c>
      <c r="K17" s="38"/>
      <c r="L17" s="38"/>
      <c r="M17" s="38"/>
    </row>
    <row r="18" spans="1:13" s="27" customFormat="1" ht="9.6" x14ac:dyDescent="0.25">
      <c r="A18" s="136" t="s">
        <v>208</v>
      </c>
      <c r="B18" s="136"/>
      <c r="C18" s="136"/>
      <c r="D18" s="136"/>
      <c r="E18" s="34"/>
      <c r="F18" s="23" t="s">
        <v>23</v>
      </c>
      <c r="G18" s="25">
        <v>3</v>
      </c>
      <c r="H18" s="23"/>
      <c r="I18" s="29">
        <f t="shared" si="0"/>
        <v>0</v>
      </c>
      <c r="K18" s="38"/>
      <c r="L18" s="38"/>
      <c r="M18" s="38"/>
    </row>
    <row r="19" spans="1:13" s="27" customFormat="1" ht="9.6" x14ac:dyDescent="0.25">
      <c r="A19" s="135"/>
      <c r="B19" s="135"/>
      <c r="C19" s="135"/>
      <c r="D19" s="135"/>
      <c r="E19" s="34"/>
      <c r="F19" s="49"/>
      <c r="G19" s="42">
        <v>0</v>
      </c>
      <c r="H19" s="23"/>
      <c r="I19" s="29">
        <f t="shared" ref="I19:I27" si="1">IF((E19*G19)&lt;0.5,CEILING(E19*G19,1),FLOOR(E19*G19,1))</f>
        <v>0</v>
      </c>
      <c r="K19" s="38"/>
      <c r="L19" s="38"/>
      <c r="M19" s="38"/>
    </row>
    <row r="20" spans="1:13" s="27" customFormat="1" ht="9.6" x14ac:dyDescent="0.25">
      <c r="A20" s="135"/>
      <c r="B20" s="135"/>
      <c r="C20" s="135"/>
      <c r="D20" s="135"/>
      <c r="E20" s="34"/>
      <c r="F20" s="49"/>
      <c r="G20" s="42">
        <v>0</v>
      </c>
      <c r="H20" s="23"/>
      <c r="I20" s="29">
        <f t="shared" si="1"/>
        <v>0</v>
      </c>
      <c r="K20" s="38"/>
      <c r="L20" s="38"/>
      <c r="M20" s="38"/>
    </row>
    <row r="21" spans="1:13" s="27" customFormat="1" ht="9.6" x14ac:dyDescent="0.25">
      <c r="A21" s="135"/>
      <c r="B21" s="135"/>
      <c r="C21" s="135"/>
      <c r="D21" s="135"/>
      <c r="E21" s="34"/>
      <c r="F21" s="49"/>
      <c r="G21" s="42">
        <v>0</v>
      </c>
      <c r="H21" s="23"/>
      <c r="I21" s="29">
        <f t="shared" si="1"/>
        <v>0</v>
      </c>
      <c r="K21" s="38"/>
      <c r="L21" s="38"/>
      <c r="M21" s="38"/>
    </row>
    <row r="22" spans="1:13" s="27" customFormat="1" ht="9.6" x14ac:dyDescent="0.25">
      <c r="A22" s="135"/>
      <c r="B22" s="135"/>
      <c r="C22" s="135"/>
      <c r="D22" s="135"/>
      <c r="E22" s="34"/>
      <c r="F22" s="49"/>
      <c r="G22" s="42">
        <v>0</v>
      </c>
      <c r="H22" s="23"/>
      <c r="I22" s="29">
        <f t="shared" si="1"/>
        <v>0</v>
      </c>
      <c r="K22" s="38"/>
      <c r="L22" s="38"/>
      <c r="M22" s="38"/>
    </row>
    <row r="23" spans="1:13" s="27" customFormat="1" ht="9.6" x14ac:dyDescent="0.25">
      <c r="A23" s="135"/>
      <c r="B23" s="135"/>
      <c r="C23" s="135"/>
      <c r="D23" s="135"/>
      <c r="E23" s="34"/>
      <c r="F23" s="49"/>
      <c r="G23" s="42">
        <v>0</v>
      </c>
      <c r="H23" s="23"/>
      <c r="I23" s="29">
        <f t="shared" si="1"/>
        <v>0</v>
      </c>
      <c r="K23" s="38"/>
      <c r="L23" s="38"/>
      <c r="M23" s="38"/>
    </row>
    <row r="24" spans="1:13" s="27" customFormat="1" ht="9.6" x14ac:dyDescent="0.25">
      <c r="A24" s="135"/>
      <c r="B24" s="135"/>
      <c r="C24" s="135"/>
      <c r="D24" s="135"/>
      <c r="E24" s="34"/>
      <c r="F24" s="49"/>
      <c r="G24" s="42">
        <v>0</v>
      </c>
      <c r="H24" s="23"/>
      <c r="I24" s="29">
        <f t="shared" si="1"/>
        <v>0</v>
      </c>
      <c r="K24" s="38"/>
      <c r="L24" s="38"/>
      <c r="M24" s="38"/>
    </row>
    <row r="25" spans="1:13" s="27" customFormat="1" ht="9.6" x14ac:dyDescent="0.25">
      <c r="A25" s="135"/>
      <c r="B25" s="135"/>
      <c r="C25" s="135"/>
      <c r="D25" s="135"/>
      <c r="E25" s="34"/>
      <c r="F25" s="49"/>
      <c r="G25" s="42">
        <v>0</v>
      </c>
      <c r="H25" s="23"/>
      <c r="I25" s="29">
        <f t="shared" si="1"/>
        <v>0</v>
      </c>
      <c r="K25" s="38"/>
      <c r="L25" s="38"/>
      <c r="M25" s="38"/>
    </row>
    <row r="26" spans="1:13" s="27" customFormat="1" ht="9.6" x14ac:dyDescent="0.25">
      <c r="A26" s="135"/>
      <c r="B26" s="135"/>
      <c r="C26" s="135"/>
      <c r="D26" s="135"/>
      <c r="E26" s="34"/>
      <c r="F26" s="49"/>
      <c r="G26" s="42">
        <v>0</v>
      </c>
      <c r="H26" s="23"/>
      <c r="I26" s="29">
        <f t="shared" si="1"/>
        <v>0</v>
      </c>
      <c r="K26" s="38"/>
      <c r="L26" s="38"/>
      <c r="M26" s="38"/>
    </row>
    <row r="27" spans="1:13" s="27" customFormat="1" ht="9.6" x14ac:dyDescent="0.25">
      <c r="A27" s="135"/>
      <c r="B27" s="135"/>
      <c r="C27" s="135"/>
      <c r="D27" s="135"/>
      <c r="E27" s="34"/>
      <c r="F27" s="49"/>
      <c r="G27" s="42">
        <v>0</v>
      </c>
      <c r="H27" s="23"/>
      <c r="I27" s="29">
        <f t="shared" si="1"/>
        <v>0</v>
      </c>
      <c r="K27" s="38"/>
      <c r="L27" s="38"/>
      <c r="M27" s="38"/>
    </row>
    <row r="28" spans="1:13" s="27" customFormat="1" ht="9" customHeight="1" x14ac:dyDescent="0.25">
      <c r="A28" s="28"/>
      <c r="B28" s="23"/>
      <c r="C28" s="24"/>
      <c r="D28" s="23"/>
      <c r="E28" s="24"/>
      <c r="F28" s="23"/>
      <c r="G28" s="25"/>
      <c r="H28" s="23"/>
      <c r="I28" s="26"/>
      <c r="K28" s="38"/>
      <c r="L28" s="38"/>
      <c r="M28" s="38"/>
    </row>
    <row r="29" spans="1:13" s="27" customFormat="1" ht="10.5" customHeight="1" x14ac:dyDescent="0.25">
      <c r="A29" s="130" t="s">
        <v>72</v>
      </c>
      <c r="B29" s="130"/>
      <c r="C29" s="130"/>
      <c r="D29" s="130"/>
      <c r="E29" s="130"/>
      <c r="F29" s="130"/>
      <c r="G29" s="130"/>
      <c r="H29" s="130"/>
      <c r="I29" s="130"/>
      <c r="K29" s="38"/>
      <c r="L29" s="38"/>
      <c r="M29" s="38"/>
    </row>
    <row r="30" spans="1:13" s="27" customFormat="1" ht="9.6" x14ac:dyDescent="0.25">
      <c r="A30" s="136" t="s">
        <v>76</v>
      </c>
      <c r="B30" s="136"/>
      <c r="C30" s="136"/>
      <c r="D30" s="136"/>
      <c r="E30" s="34"/>
      <c r="F30" s="23" t="s">
        <v>23</v>
      </c>
      <c r="G30" s="25">
        <v>20</v>
      </c>
      <c r="H30" s="23"/>
      <c r="I30" s="29">
        <f t="shared" ref="I30:I48" si="2">E30*G30</f>
        <v>0</v>
      </c>
      <c r="K30" s="38"/>
      <c r="L30" s="38"/>
      <c r="M30" s="38"/>
    </row>
    <row r="31" spans="1:13" s="27" customFormat="1" ht="9.6" x14ac:dyDescent="0.25">
      <c r="A31" s="136" t="s">
        <v>77</v>
      </c>
      <c r="B31" s="136"/>
      <c r="C31" s="136"/>
      <c r="D31" s="136"/>
      <c r="E31" s="34"/>
      <c r="F31" s="23" t="s">
        <v>23</v>
      </c>
      <c r="G31" s="25">
        <v>25</v>
      </c>
      <c r="H31" s="23"/>
      <c r="I31" s="29">
        <f t="shared" si="2"/>
        <v>0</v>
      </c>
      <c r="K31" s="38"/>
      <c r="L31" s="38"/>
      <c r="M31" s="38"/>
    </row>
    <row r="32" spans="1:13" s="27" customFormat="1" ht="9.6" x14ac:dyDescent="0.25">
      <c r="A32" s="136" t="s">
        <v>210</v>
      </c>
      <c r="B32" s="136"/>
      <c r="C32" s="136"/>
      <c r="D32" s="136"/>
      <c r="E32" s="34"/>
      <c r="F32" s="23" t="s">
        <v>24</v>
      </c>
      <c r="G32" s="25">
        <v>25</v>
      </c>
      <c r="H32" s="23"/>
      <c r="I32" s="29">
        <f t="shared" si="2"/>
        <v>0</v>
      </c>
      <c r="K32" s="38"/>
      <c r="L32" s="38"/>
      <c r="M32" s="38"/>
    </row>
    <row r="33" spans="1:13" s="27" customFormat="1" ht="9.6" x14ac:dyDescent="0.25">
      <c r="A33" s="136" t="s">
        <v>211</v>
      </c>
      <c r="B33" s="136"/>
      <c r="C33" s="136"/>
      <c r="D33" s="136"/>
      <c r="E33" s="34"/>
      <c r="F33" s="23" t="s">
        <v>24</v>
      </c>
      <c r="G33" s="25">
        <v>30</v>
      </c>
      <c r="H33" s="23"/>
      <c r="I33" s="29">
        <f t="shared" si="2"/>
        <v>0</v>
      </c>
      <c r="K33" s="38"/>
      <c r="L33" s="38"/>
      <c r="M33" s="38"/>
    </row>
    <row r="34" spans="1:13" s="27" customFormat="1" ht="9.6" x14ac:dyDescent="0.25">
      <c r="A34" s="136" t="s">
        <v>212</v>
      </c>
      <c r="B34" s="136"/>
      <c r="C34" s="136"/>
      <c r="D34" s="136"/>
      <c r="E34" s="34"/>
      <c r="F34" s="23" t="s">
        <v>24</v>
      </c>
      <c r="G34" s="25">
        <v>20</v>
      </c>
      <c r="H34" s="23"/>
      <c r="I34" s="29">
        <f t="shared" si="2"/>
        <v>0</v>
      </c>
      <c r="K34" s="38"/>
      <c r="L34" s="38"/>
      <c r="M34" s="38"/>
    </row>
    <row r="35" spans="1:13" s="27" customFormat="1" ht="9.6" x14ac:dyDescent="0.25">
      <c r="A35" s="136" t="s">
        <v>213</v>
      </c>
      <c r="B35" s="136"/>
      <c r="C35" s="136"/>
      <c r="D35" s="136"/>
      <c r="E35" s="34"/>
      <c r="F35" s="23" t="s">
        <v>24</v>
      </c>
      <c r="G35" s="25">
        <v>25</v>
      </c>
      <c r="H35" s="23"/>
      <c r="I35" s="29">
        <f t="shared" si="2"/>
        <v>0</v>
      </c>
      <c r="K35" s="38"/>
      <c r="L35" s="38"/>
      <c r="M35" s="38"/>
    </row>
    <row r="36" spans="1:13" s="27" customFormat="1" ht="9.6" x14ac:dyDescent="0.25">
      <c r="A36" s="136" t="s">
        <v>15</v>
      </c>
      <c r="B36" s="136"/>
      <c r="C36" s="136"/>
      <c r="D36" s="136"/>
      <c r="E36" s="34"/>
      <c r="F36" s="23" t="s">
        <v>24</v>
      </c>
      <c r="G36" s="25">
        <v>8</v>
      </c>
      <c r="H36" s="23"/>
      <c r="I36" s="29">
        <f t="shared" si="2"/>
        <v>0</v>
      </c>
      <c r="K36" s="38"/>
      <c r="L36" s="38"/>
      <c r="M36" s="38"/>
    </row>
    <row r="37" spans="1:13" s="27" customFormat="1" ht="9.6" x14ac:dyDescent="0.25">
      <c r="A37" s="136" t="s">
        <v>214</v>
      </c>
      <c r="B37" s="136"/>
      <c r="C37" s="136"/>
      <c r="D37" s="136"/>
      <c r="E37" s="34"/>
      <c r="F37" s="23" t="s">
        <v>23</v>
      </c>
      <c r="G37" s="25">
        <v>13</v>
      </c>
      <c r="H37" s="23"/>
      <c r="I37" s="29">
        <f t="shared" si="2"/>
        <v>0</v>
      </c>
      <c r="K37" s="38"/>
      <c r="L37" s="38"/>
      <c r="M37" s="38"/>
    </row>
    <row r="38" spans="1:13" s="27" customFormat="1" ht="9.6" x14ac:dyDescent="0.25">
      <c r="A38" s="136" t="s">
        <v>209</v>
      </c>
      <c r="B38" s="136"/>
      <c r="C38" s="136"/>
      <c r="D38" s="136"/>
      <c r="E38" s="34"/>
      <c r="F38" s="23" t="s">
        <v>23</v>
      </c>
      <c r="G38" s="25">
        <v>8</v>
      </c>
      <c r="H38" s="23"/>
      <c r="I38" s="29">
        <f t="shared" si="2"/>
        <v>0</v>
      </c>
      <c r="K38" s="38"/>
      <c r="L38" s="38"/>
      <c r="M38" s="38"/>
    </row>
    <row r="39" spans="1:13" s="27" customFormat="1" ht="9.6" x14ac:dyDescent="0.25">
      <c r="A39" s="136" t="s">
        <v>215</v>
      </c>
      <c r="B39" s="136"/>
      <c r="C39" s="136"/>
      <c r="D39" s="136"/>
      <c r="E39" s="34"/>
      <c r="F39" s="23" t="s">
        <v>23</v>
      </c>
      <c r="G39" s="25">
        <v>10</v>
      </c>
      <c r="H39" s="23"/>
      <c r="I39" s="29">
        <f t="shared" si="2"/>
        <v>0</v>
      </c>
      <c r="K39" s="38"/>
      <c r="L39" s="38"/>
      <c r="M39" s="38"/>
    </row>
    <row r="40" spans="1:13" s="27" customFormat="1" ht="9.6" x14ac:dyDescent="0.25">
      <c r="A40" s="136" t="s">
        <v>78</v>
      </c>
      <c r="B40" s="136"/>
      <c r="C40" s="136"/>
      <c r="D40" s="136"/>
      <c r="E40" s="34"/>
      <c r="F40" s="23" t="s">
        <v>23</v>
      </c>
      <c r="G40" s="25">
        <v>8</v>
      </c>
      <c r="H40" s="23"/>
      <c r="I40" s="29">
        <f t="shared" si="2"/>
        <v>0</v>
      </c>
      <c r="K40" s="38"/>
      <c r="L40" s="38"/>
      <c r="M40" s="38"/>
    </row>
    <row r="41" spans="1:13" s="27" customFormat="1" ht="9.6" x14ac:dyDescent="0.25">
      <c r="A41" s="136" t="s">
        <v>217</v>
      </c>
      <c r="B41" s="136"/>
      <c r="C41" s="136"/>
      <c r="D41" s="136"/>
      <c r="E41" s="34"/>
      <c r="F41" s="23" t="s">
        <v>23</v>
      </c>
      <c r="G41" s="25">
        <v>13</v>
      </c>
      <c r="H41" s="23"/>
      <c r="I41" s="29">
        <f t="shared" si="2"/>
        <v>0</v>
      </c>
      <c r="K41" s="38"/>
      <c r="L41" s="38"/>
      <c r="M41" s="38"/>
    </row>
    <row r="42" spans="1:13" s="27" customFormat="1" ht="9.6" x14ac:dyDescent="0.25">
      <c r="A42" s="136" t="s">
        <v>218</v>
      </c>
      <c r="B42" s="136"/>
      <c r="C42" s="136"/>
      <c r="D42" s="136"/>
      <c r="E42" s="34"/>
      <c r="F42" s="23" t="s">
        <v>23</v>
      </c>
      <c r="G42" s="25">
        <v>15</v>
      </c>
      <c r="H42" s="23"/>
      <c r="I42" s="29">
        <f t="shared" si="2"/>
        <v>0</v>
      </c>
      <c r="K42" s="38"/>
      <c r="L42" s="38"/>
      <c r="M42" s="38"/>
    </row>
    <row r="43" spans="1:13" s="27" customFormat="1" ht="9.6" x14ac:dyDescent="0.25">
      <c r="A43" s="136" t="s">
        <v>79</v>
      </c>
      <c r="B43" s="136"/>
      <c r="C43" s="136"/>
      <c r="D43" s="136"/>
      <c r="E43" s="34"/>
      <c r="F43" s="23" t="s">
        <v>23</v>
      </c>
      <c r="G43" s="25">
        <v>8</v>
      </c>
      <c r="H43" s="23"/>
      <c r="I43" s="29">
        <f t="shared" si="2"/>
        <v>0</v>
      </c>
      <c r="K43" s="38"/>
      <c r="L43" s="38"/>
      <c r="M43" s="38"/>
    </row>
    <row r="44" spans="1:13" s="27" customFormat="1" ht="9.6" x14ac:dyDescent="0.25">
      <c r="A44" s="136" t="s">
        <v>219</v>
      </c>
      <c r="B44" s="136"/>
      <c r="C44" s="136"/>
      <c r="D44" s="136"/>
      <c r="E44" s="34"/>
      <c r="F44" s="23" t="s">
        <v>25</v>
      </c>
      <c r="G44" s="25">
        <v>2600</v>
      </c>
      <c r="H44" s="23"/>
      <c r="I44" s="29">
        <f t="shared" si="2"/>
        <v>0</v>
      </c>
      <c r="K44" s="38"/>
      <c r="L44" s="38"/>
      <c r="M44" s="38"/>
    </row>
    <row r="45" spans="1:13" s="27" customFormat="1" ht="9.6" x14ac:dyDescent="0.25">
      <c r="A45" s="136" t="s">
        <v>220</v>
      </c>
      <c r="B45" s="136"/>
      <c r="C45" s="136"/>
      <c r="D45" s="136"/>
      <c r="E45" s="34"/>
      <c r="F45" s="23" t="s">
        <v>25</v>
      </c>
      <c r="G45" s="25">
        <v>2750</v>
      </c>
      <c r="H45" s="23"/>
      <c r="I45" s="29">
        <f t="shared" si="2"/>
        <v>0</v>
      </c>
      <c r="K45" s="38"/>
      <c r="L45" s="38"/>
      <c r="M45" s="38"/>
    </row>
    <row r="46" spans="1:13" s="27" customFormat="1" ht="9.6" x14ac:dyDescent="0.25">
      <c r="A46" s="136" t="s">
        <v>221</v>
      </c>
      <c r="B46" s="136"/>
      <c r="C46" s="136"/>
      <c r="D46" s="136"/>
      <c r="E46" s="34"/>
      <c r="F46" s="23" t="s">
        <v>23</v>
      </c>
      <c r="G46" s="25">
        <v>10.25</v>
      </c>
      <c r="H46" s="23"/>
      <c r="I46" s="29">
        <f t="shared" si="2"/>
        <v>0</v>
      </c>
      <c r="K46" s="38"/>
      <c r="L46" s="38"/>
      <c r="M46" s="38"/>
    </row>
    <row r="47" spans="1:13" s="27" customFormat="1" ht="9.6" x14ac:dyDescent="0.25">
      <c r="A47" s="136" t="s">
        <v>216</v>
      </c>
      <c r="B47" s="136"/>
      <c r="C47" s="136"/>
      <c r="D47" s="136"/>
      <c r="E47" s="34"/>
      <c r="F47" s="23" t="s">
        <v>23</v>
      </c>
      <c r="G47" s="25">
        <v>10.25</v>
      </c>
      <c r="H47" s="23"/>
      <c r="I47" s="29">
        <f t="shared" si="2"/>
        <v>0</v>
      </c>
      <c r="K47" s="38"/>
      <c r="L47" s="38"/>
      <c r="M47" s="38"/>
    </row>
    <row r="48" spans="1:13" s="27" customFormat="1" ht="9.6" x14ac:dyDescent="0.25">
      <c r="A48" s="136" t="s">
        <v>222</v>
      </c>
      <c r="B48" s="136"/>
      <c r="C48" s="136"/>
      <c r="D48" s="136"/>
      <c r="E48" s="34"/>
      <c r="F48" s="23" t="s">
        <v>25</v>
      </c>
      <c r="G48" s="25">
        <v>15000</v>
      </c>
      <c r="H48" s="23"/>
      <c r="I48" s="29">
        <f t="shared" si="2"/>
        <v>0</v>
      </c>
      <c r="K48" s="38"/>
      <c r="L48" s="38"/>
      <c r="M48" s="38"/>
    </row>
    <row r="49" spans="1:13" s="27" customFormat="1" ht="9.6" x14ac:dyDescent="0.25">
      <c r="A49" s="135"/>
      <c r="B49" s="135"/>
      <c r="C49" s="135"/>
      <c r="D49" s="135"/>
      <c r="E49" s="34"/>
      <c r="F49" s="49"/>
      <c r="G49" s="42">
        <v>0</v>
      </c>
      <c r="H49" s="23"/>
      <c r="I49" s="29">
        <f t="shared" ref="I49:I57" si="3">IF((E49*G49)&lt;0.5,CEILING(E49*G49,1),FLOOR(E49*G49,1))</f>
        <v>0</v>
      </c>
      <c r="K49" s="38"/>
      <c r="L49" s="38"/>
      <c r="M49" s="38"/>
    </row>
    <row r="50" spans="1:13" s="27" customFormat="1" ht="9.6" x14ac:dyDescent="0.25">
      <c r="A50" s="135"/>
      <c r="B50" s="135"/>
      <c r="C50" s="135"/>
      <c r="D50" s="135"/>
      <c r="E50" s="34"/>
      <c r="F50" s="49"/>
      <c r="G50" s="42">
        <v>0</v>
      </c>
      <c r="H50" s="23"/>
      <c r="I50" s="29">
        <f t="shared" si="3"/>
        <v>0</v>
      </c>
      <c r="K50" s="38"/>
      <c r="L50" s="38"/>
      <c r="M50" s="38"/>
    </row>
    <row r="51" spans="1:13" s="27" customFormat="1" ht="9.6" x14ac:dyDescent="0.25">
      <c r="A51" s="135"/>
      <c r="B51" s="135"/>
      <c r="C51" s="135"/>
      <c r="D51" s="135"/>
      <c r="E51" s="34"/>
      <c r="F51" s="49"/>
      <c r="G51" s="42">
        <v>0</v>
      </c>
      <c r="H51" s="23"/>
      <c r="I51" s="29">
        <f t="shared" si="3"/>
        <v>0</v>
      </c>
      <c r="K51" s="38"/>
      <c r="L51" s="38"/>
      <c r="M51" s="38"/>
    </row>
    <row r="52" spans="1:13" s="27" customFormat="1" ht="9.6" x14ac:dyDescent="0.25">
      <c r="A52" s="135"/>
      <c r="B52" s="135"/>
      <c r="C52" s="135"/>
      <c r="D52" s="135"/>
      <c r="E52" s="34"/>
      <c r="F52" s="49"/>
      <c r="G52" s="42">
        <v>0</v>
      </c>
      <c r="H52" s="23"/>
      <c r="I52" s="29">
        <f t="shared" si="3"/>
        <v>0</v>
      </c>
      <c r="K52" s="38"/>
      <c r="L52" s="38"/>
      <c r="M52" s="38"/>
    </row>
    <row r="53" spans="1:13" s="27" customFormat="1" ht="9.6" x14ac:dyDescent="0.25">
      <c r="A53" s="135"/>
      <c r="B53" s="135"/>
      <c r="C53" s="135"/>
      <c r="D53" s="135"/>
      <c r="E53" s="34"/>
      <c r="F53" s="49"/>
      <c r="G53" s="42">
        <v>0</v>
      </c>
      <c r="H53" s="23"/>
      <c r="I53" s="29">
        <f t="shared" si="3"/>
        <v>0</v>
      </c>
      <c r="K53" s="38"/>
      <c r="L53" s="38"/>
      <c r="M53" s="38"/>
    </row>
    <row r="54" spans="1:13" s="27" customFormat="1" ht="9.6" x14ac:dyDescent="0.25">
      <c r="A54" s="135"/>
      <c r="B54" s="135"/>
      <c r="C54" s="135"/>
      <c r="D54" s="135"/>
      <c r="E54" s="34"/>
      <c r="F54" s="49"/>
      <c r="G54" s="42">
        <v>0</v>
      </c>
      <c r="H54" s="23"/>
      <c r="I54" s="29">
        <f t="shared" si="3"/>
        <v>0</v>
      </c>
      <c r="K54" s="38"/>
      <c r="L54" s="38"/>
      <c r="M54" s="38"/>
    </row>
    <row r="55" spans="1:13" s="27" customFormat="1" ht="9.6" x14ac:dyDescent="0.25">
      <c r="A55" s="135"/>
      <c r="B55" s="135"/>
      <c r="C55" s="135"/>
      <c r="D55" s="135"/>
      <c r="E55" s="34"/>
      <c r="F55" s="49"/>
      <c r="G55" s="42">
        <v>0</v>
      </c>
      <c r="H55" s="23"/>
      <c r="I55" s="29">
        <f t="shared" si="3"/>
        <v>0</v>
      </c>
      <c r="K55" s="38"/>
      <c r="L55" s="38"/>
      <c r="M55" s="38"/>
    </row>
    <row r="56" spans="1:13" s="27" customFormat="1" ht="9.6" x14ac:dyDescent="0.25">
      <c r="A56" s="135"/>
      <c r="B56" s="135"/>
      <c r="C56" s="135"/>
      <c r="D56" s="135"/>
      <c r="E56" s="34"/>
      <c r="F56" s="49"/>
      <c r="G56" s="42">
        <v>0</v>
      </c>
      <c r="H56" s="23"/>
      <c r="I56" s="29">
        <f t="shared" si="3"/>
        <v>0</v>
      </c>
      <c r="K56" s="38"/>
      <c r="L56" s="38"/>
      <c r="M56" s="38"/>
    </row>
    <row r="57" spans="1:13" s="27" customFormat="1" ht="9.6" x14ac:dyDescent="0.25">
      <c r="A57" s="135"/>
      <c r="B57" s="135"/>
      <c r="C57" s="135"/>
      <c r="D57" s="135"/>
      <c r="E57" s="34"/>
      <c r="F57" s="49"/>
      <c r="G57" s="42">
        <v>0</v>
      </c>
      <c r="H57" s="23"/>
      <c r="I57" s="29">
        <f t="shared" si="3"/>
        <v>0</v>
      </c>
      <c r="K57" s="38"/>
      <c r="L57" s="38"/>
      <c r="M57" s="38"/>
    </row>
    <row r="58" spans="1:13" s="27" customFormat="1" ht="9" customHeight="1" x14ac:dyDescent="0.25">
      <c r="A58" s="136"/>
      <c r="B58" s="136"/>
      <c r="C58" s="136"/>
      <c r="D58" s="136"/>
      <c r="E58" s="24"/>
      <c r="F58" s="23"/>
      <c r="G58" s="25"/>
      <c r="H58" s="23"/>
      <c r="I58" s="26"/>
      <c r="K58" s="38"/>
      <c r="L58" s="38"/>
      <c r="M58" s="38"/>
    </row>
    <row r="59" spans="1:13" s="27" customFormat="1" ht="10.5" customHeight="1" x14ac:dyDescent="0.25">
      <c r="A59" s="130" t="s">
        <v>223</v>
      </c>
      <c r="B59" s="130"/>
      <c r="C59" s="130"/>
      <c r="D59" s="130"/>
      <c r="E59" s="130"/>
      <c r="F59" s="130"/>
      <c r="G59" s="130"/>
      <c r="H59" s="130"/>
      <c r="I59" s="130"/>
      <c r="K59" s="38"/>
      <c r="L59" s="38"/>
      <c r="M59" s="38"/>
    </row>
    <row r="60" spans="1:13" s="27" customFormat="1" ht="9.6" x14ac:dyDescent="0.25">
      <c r="A60" s="136" t="s">
        <v>14</v>
      </c>
      <c r="B60" s="136"/>
      <c r="C60" s="136"/>
      <c r="D60" s="136"/>
      <c r="E60" s="34"/>
      <c r="F60" s="23" t="s">
        <v>24</v>
      </c>
      <c r="G60" s="25">
        <v>4.5</v>
      </c>
      <c r="H60" s="23"/>
      <c r="I60" s="29">
        <f t="shared" ref="I60:I65" si="4">E60*G60</f>
        <v>0</v>
      </c>
      <c r="K60" s="38"/>
      <c r="L60" s="38"/>
      <c r="M60" s="38"/>
    </row>
    <row r="61" spans="1:13" s="27" customFormat="1" ht="9.6" x14ac:dyDescent="0.25">
      <c r="A61" s="136" t="s">
        <v>208</v>
      </c>
      <c r="B61" s="136"/>
      <c r="C61" s="136"/>
      <c r="D61" s="136"/>
      <c r="E61" s="34"/>
      <c r="F61" s="23" t="s">
        <v>23</v>
      </c>
      <c r="G61" s="25">
        <v>3</v>
      </c>
      <c r="H61" s="23"/>
      <c r="I61" s="29">
        <f t="shared" si="4"/>
        <v>0</v>
      </c>
      <c r="K61" s="38"/>
      <c r="L61" s="38"/>
      <c r="M61" s="38"/>
    </row>
    <row r="62" spans="1:13" s="27" customFormat="1" ht="9.6" x14ac:dyDescent="0.25">
      <c r="A62" s="136" t="s">
        <v>77</v>
      </c>
      <c r="B62" s="136"/>
      <c r="C62" s="136"/>
      <c r="D62" s="136"/>
      <c r="E62" s="34"/>
      <c r="F62" s="23" t="s">
        <v>23</v>
      </c>
      <c r="G62" s="25">
        <v>25</v>
      </c>
      <c r="H62" s="23"/>
      <c r="I62" s="29">
        <f t="shared" si="4"/>
        <v>0</v>
      </c>
      <c r="K62" s="38"/>
      <c r="L62" s="38"/>
      <c r="M62" s="38"/>
    </row>
    <row r="63" spans="1:13" s="27" customFormat="1" ht="9.6" x14ac:dyDescent="0.25">
      <c r="A63" s="136" t="s">
        <v>213</v>
      </c>
      <c r="B63" s="136"/>
      <c r="C63" s="136"/>
      <c r="D63" s="136"/>
      <c r="E63" s="34"/>
      <c r="F63" s="23" t="s">
        <v>24</v>
      </c>
      <c r="G63" s="25">
        <v>30</v>
      </c>
      <c r="H63" s="23"/>
      <c r="I63" s="29">
        <f t="shared" si="4"/>
        <v>0</v>
      </c>
      <c r="K63" s="38"/>
      <c r="L63" s="38"/>
      <c r="M63" s="38"/>
    </row>
    <row r="64" spans="1:13" s="27" customFormat="1" ht="9.6" x14ac:dyDescent="0.25">
      <c r="A64" s="136" t="s">
        <v>80</v>
      </c>
      <c r="B64" s="136"/>
      <c r="C64" s="136"/>
      <c r="D64" s="136"/>
      <c r="E64" s="34"/>
      <c r="F64" s="23" t="s">
        <v>24</v>
      </c>
      <c r="G64" s="25">
        <v>3.5</v>
      </c>
      <c r="H64" s="23"/>
      <c r="I64" s="29">
        <f t="shared" si="4"/>
        <v>0</v>
      </c>
      <c r="K64" s="38"/>
      <c r="L64" s="38"/>
      <c r="M64" s="38"/>
    </row>
    <row r="65" spans="1:13" s="27" customFormat="1" ht="9.6" x14ac:dyDescent="0.25">
      <c r="A65" s="136" t="s">
        <v>224</v>
      </c>
      <c r="B65" s="136"/>
      <c r="C65" s="136"/>
      <c r="D65" s="136"/>
      <c r="E65" s="34"/>
      <c r="F65" s="23" t="s">
        <v>23</v>
      </c>
      <c r="G65" s="25">
        <v>14</v>
      </c>
      <c r="H65" s="23"/>
      <c r="I65" s="29">
        <f t="shared" si="4"/>
        <v>0</v>
      </c>
      <c r="K65" s="38"/>
      <c r="L65" s="38"/>
      <c r="M65" s="38"/>
    </row>
    <row r="66" spans="1:13" s="27" customFormat="1" ht="9.6" x14ac:dyDescent="0.25">
      <c r="A66" s="135"/>
      <c r="B66" s="135"/>
      <c r="C66" s="135"/>
      <c r="D66" s="135"/>
      <c r="E66" s="34"/>
      <c r="F66" s="49"/>
      <c r="G66" s="42">
        <v>0</v>
      </c>
      <c r="H66" s="23"/>
      <c r="I66" s="29">
        <f t="shared" ref="I66:I74" si="5">IF((E66*G66)&lt;0.5,CEILING(E66*G66,1),FLOOR(E66*G66,1))</f>
        <v>0</v>
      </c>
      <c r="K66" s="38"/>
      <c r="L66" s="38"/>
      <c r="M66" s="38"/>
    </row>
    <row r="67" spans="1:13" s="27" customFormat="1" ht="9.6" x14ac:dyDescent="0.25">
      <c r="A67" s="135"/>
      <c r="B67" s="135"/>
      <c r="C67" s="135"/>
      <c r="D67" s="135"/>
      <c r="E67" s="34"/>
      <c r="F67" s="49"/>
      <c r="G67" s="42">
        <v>0</v>
      </c>
      <c r="H67" s="23"/>
      <c r="I67" s="29">
        <f t="shared" si="5"/>
        <v>0</v>
      </c>
      <c r="K67" s="38"/>
      <c r="L67" s="38"/>
      <c r="M67" s="38"/>
    </row>
    <row r="68" spans="1:13" s="27" customFormat="1" ht="9.6" x14ac:dyDescent="0.25">
      <c r="A68" s="135"/>
      <c r="B68" s="135"/>
      <c r="C68" s="135"/>
      <c r="D68" s="135"/>
      <c r="E68" s="34"/>
      <c r="F68" s="49"/>
      <c r="G68" s="42">
        <v>0</v>
      </c>
      <c r="H68" s="23"/>
      <c r="I68" s="29">
        <f t="shared" si="5"/>
        <v>0</v>
      </c>
      <c r="K68" s="38"/>
      <c r="L68" s="38"/>
      <c r="M68" s="38"/>
    </row>
    <row r="69" spans="1:13" s="27" customFormat="1" ht="9.6" x14ac:dyDescent="0.25">
      <c r="A69" s="135"/>
      <c r="B69" s="135"/>
      <c r="C69" s="135"/>
      <c r="D69" s="135"/>
      <c r="E69" s="34"/>
      <c r="F69" s="49"/>
      <c r="G69" s="42">
        <v>0</v>
      </c>
      <c r="H69" s="23"/>
      <c r="I69" s="29">
        <f t="shared" si="5"/>
        <v>0</v>
      </c>
      <c r="K69" s="38"/>
      <c r="L69" s="38"/>
      <c r="M69" s="38"/>
    </row>
    <row r="70" spans="1:13" s="27" customFormat="1" ht="9.6" x14ac:dyDescent="0.25">
      <c r="A70" s="135"/>
      <c r="B70" s="135"/>
      <c r="C70" s="135"/>
      <c r="D70" s="135"/>
      <c r="E70" s="34"/>
      <c r="F70" s="49"/>
      <c r="G70" s="42">
        <v>0</v>
      </c>
      <c r="H70" s="23"/>
      <c r="I70" s="29">
        <f t="shared" si="5"/>
        <v>0</v>
      </c>
      <c r="K70" s="38"/>
      <c r="L70" s="38"/>
      <c r="M70" s="38"/>
    </row>
    <row r="71" spans="1:13" s="27" customFormat="1" ht="9.6" x14ac:dyDescent="0.25">
      <c r="A71" s="135"/>
      <c r="B71" s="135"/>
      <c r="C71" s="135"/>
      <c r="D71" s="135"/>
      <c r="E71" s="34"/>
      <c r="F71" s="49"/>
      <c r="G71" s="42">
        <v>0</v>
      </c>
      <c r="H71" s="23"/>
      <c r="I71" s="29">
        <f t="shared" si="5"/>
        <v>0</v>
      </c>
      <c r="K71" s="38"/>
      <c r="L71" s="38"/>
      <c r="M71" s="38"/>
    </row>
    <row r="72" spans="1:13" s="27" customFormat="1" ht="9.6" x14ac:dyDescent="0.25">
      <c r="A72" s="135"/>
      <c r="B72" s="135"/>
      <c r="C72" s="135"/>
      <c r="D72" s="135"/>
      <c r="E72" s="34"/>
      <c r="F72" s="49"/>
      <c r="G72" s="42">
        <v>0</v>
      </c>
      <c r="H72" s="23"/>
      <c r="I72" s="29">
        <f t="shared" si="5"/>
        <v>0</v>
      </c>
      <c r="K72" s="38"/>
      <c r="L72" s="38"/>
      <c r="M72" s="38"/>
    </row>
    <row r="73" spans="1:13" s="27" customFormat="1" ht="9.6" x14ac:dyDescent="0.25">
      <c r="A73" s="135"/>
      <c r="B73" s="135"/>
      <c r="C73" s="135"/>
      <c r="D73" s="135"/>
      <c r="E73" s="34"/>
      <c r="F73" s="49"/>
      <c r="G73" s="42">
        <v>0</v>
      </c>
      <c r="H73" s="23"/>
      <c r="I73" s="29">
        <f t="shared" si="5"/>
        <v>0</v>
      </c>
      <c r="K73" s="38"/>
      <c r="L73" s="38"/>
      <c r="M73" s="38"/>
    </row>
    <row r="74" spans="1:13" s="27" customFormat="1" ht="9.6" x14ac:dyDescent="0.25">
      <c r="A74" s="135"/>
      <c r="B74" s="135"/>
      <c r="C74" s="135"/>
      <c r="D74" s="135"/>
      <c r="E74" s="34"/>
      <c r="F74" s="49"/>
      <c r="G74" s="42">
        <v>0</v>
      </c>
      <c r="H74" s="23"/>
      <c r="I74" s="29">
        <f t="shared" si="5"/>
        <v>0</v>
      </c>
      <c r="K74" s="38"/>
      <c r="L74" s="38"/>
      <c r="M74" s="38"/>
    </row>
    <row r="75" spans="1:13" s="27" customFormat="1" ht="4.95" customHeight="1" x14ac:dyDescent="0.25">
      <c r="A75" s="136"/>
      <c r="B75" s="136"/>
      <c r="C75" s="136"/>
      <c r="D75" s="136"/>
      <c r="E75" s="24"/>
      <c r="F75" s="23"/>
      <c r="G75" s="25"/>
      <c r="H75" s="23"/>
      <c r="I75" s="26"/>
      <c r="K75" s="38"/>
      <c r="L75" s="38"/>
      <c r="M75" s="38"/>
    </row>
    <row r="76" spans="1:13" s="39" customFormat="1" ht="15" customHeight="1" thickBot="1" x14ac:dyDescent="0.3">
      <c r="A76" s="137" t="s">
        <v>41</v>
      </c>
      <c r="B76" s="137"/>
      <c r="C76" s="137"/>
      <c r="D76" s="137"/>
      <c r="E76" s="137"/>
      <c r="F76" s="137"/>
      <c r="G76" s="137"/>
      <c r="H76" s="137"/>
      <c r="I76" s="87">
        <f>SUM(I6:I75)</f>
        <v>0</v>
      </c>
      <c r="K76" s="40"/>
      <c r="L76" s="40"/>
      <c r="M76" s="40"/>
    </row>
    <row r="77" spans="1:13" s="39" customFormat="1" ht="9" customHeight="1" thickTop="1" x14ac:dyDescent="0.25">
      <c r="A77" s="33"/>
      <c r="B77" s="33"/>
      <c r="C77" s="33"/>
      <c r="D77" s="33"/>
      <c r="E77" s="33"/>
      <c r="F77" s="33"/>
      <c r="G77" s="33"/>
      <c r="H77" s="33"/>
      <c r="I77" s="41"/>
      <c r="K77" s="40"/>
      <c r="L77" s="40"/>
      <c r="M77" s="40"/>
    </row>
    <row r="78" spans="1:13" s="39" customFormat="1" ht="9" customHeight="1" x14ac:dyDescent="0.25">
      <c r="A78" s="33"/>
      <c r="B78" s="33"/>
      <c r="C78" s="33"/>
      <c r="D78" s="33"/>
      <c r="E78" s="33"/>
      <c r="F78" s="33"/>
      <c r="G78" s="33"/>
      <c r="H78" s="33"/>
      <c r="I78" s="41"/>
      <c r="K78" s="40"/>
      <c r="L78" s="40"/>
      <c r="M78" s="40"/>
    </row>
    <row r="79" spans="1:13" s="39" customFormat="1" ht="9" customHeight="1" x14ac:dyDescent="0.25">
      <c r="A79" s="33"/>
      <c r="B79" s="33"/>
      <c r="C79" s="33"/>
      <c r="D79" s="33"/>
      <c r="E79" s="33"/>
      <c r="F79" s="33"/>
      <c r="G79" s="33"/>
      <c r="H79" s="33"/>
      <c r="I79" s="41"/>
      <c r="K79" s="40"/>
      <c r="L79" s="40"/>
      <c r="M79" s="40"/>
    </row>
    <row r="80" spans="1:13" s="39" customFormat="1" ht="9" customHeight="1" x14ac:dyDescent="0.25">
      <c r="A80" s="33"/>
      <c r="B80" s="33"/>
      <c r="C80" s="33"/>
      <c r="D80" s="33"/>
      <c r="E80" s="33"/>
      <c r="F80" s="33"/>
      <c r="G80" s="33"/>
      <c r="H80" s="33"/>
      <c r="I80" s="41"/>
      <c r="K80" s="40"/>
      <c r="L80" s="40"/>
      <c r="M80" s="40"/>
    </row>
    <row r="81" spans="1:13" s="39" customFormat="1" ht="9" customHeight="1" x14ac:dyDescent="0.25">
      <c r="A81" s="33"/>
      <c r="B81" s="33"/>
      <c r="C81" s="33"/>
      <c r="D81" s="33"/>
      <c r="E81" s="33"/>
      <c r="F81" s="33"/>
      <c r="G81" s="33"/>
      <c r="H81" s="33"/>
      <c r="I81" s="41"/>
      <c r="K81" s="40"/>
      <c r="L81" s="40"/>
      <c r="M81" s="40"/>
    </row>
    <row r="82" spans="1:13" s="39" customFormat="1" ht="9" customHeight="1" x14ac:dyDescent="0.25">
      <c r="A82" s="33"/>
      <c r="B82" s="33"/>
      <c r="C82" s="33"/>
      <c r="D82" s="33"/>
      <c r="E82" s="33"/>
      <c r="F82" s="33"/>
      <c r="G82" s="33"/>
      <c r="H82" s="33"/>
      <c r="I82" s="41"/>
      <c r="K82" s="40"/>
      <c r="L82" s="40"/>
      <c r="M82" s="40"/>
    </row>
  </sheetData>
  <sheetProtection algorithmName="SHA-512" hashValue="SVd0uxOTuFSPjlkZv/cpjQ6R1eQXzyuehEjeEZYN41tX137EZeUt79k49i+3WQHHkj9cSjdRFLk1i/QemdobCw==" saltValue="uFVoOg67+JgqkFeldVJiyw==" spinCount="100000" sheet="1" selectLockedCells="1"/>
  <mergeCells count="75">
    <mergeCell ref="A74:D74"/>
    <mergeCell ref="A70:D70"/>
    <mergeCell ref="A39:D39"/>
    <mergeCell ref="A38:D38"/>
    <mergeCell ref="A40:D40"/>
    <mergeCell ref="A66:D66"/>
    <mergeCell ref="A67:D67"/>
    <mergeCell ref="A68:D68"/>
    <mergeCell ref="A69:D69"/>
    <mergeCell ref="A49:D49"/>
    <mergeCell ref="A50:D50"/>
    <mergeCell ref="A51:D51"/>
    <mergeCell ref="A52:D52"/>
    <mergeCell ref="A54:D54"/>
    <mergeCell ref="A76:H76"/>
    <mergeCell ref="A73:D73"/>
    <mergeCell ref="A43:D43"/>
    <mergeCell ref="A45:D45"/>
    <mergeCell ref="A58:D58"/>
    <mergeCell ref="A47:D47"/>
    <mergeCell ref="A62:D62"/>
    <mergeCell ref="A61:D61"/>
    <mergeCell ref="A56:D56"/>
    <mergeCell ref="A72:D72"/>
    <mergeCell ref="A65:D65"/>
    <mergeCell ref="A63:D63"/>
    <mergeCell ref="A75:D75"/>
    <mergeCell ref="A55:D55"/>
    <mergeCell ref="A64:D64"/>
    <mergeCell ref="A71:D71"/>
    <mergeCell ref="B1:D1"/>
    <mergeCell ref="A7:D7"/>
    <mergeCell ref="F1:G1"/>
    <mergeCell ref="A13:D13"/>
    <mergeCell ref="A14:D14"/>
    <mergeCell ref="A5:I5"/>
    <mergeCell ref="A2:I2"/>
    <mergeCell ref="A4:I4"/>
    <mergeCell ref="A6:D6"/>
    <mergeCell ref="A11:D11"/>
    <mergeCell ref="A10:D10"/>
    <mergeCell ref="A8:D8"/>
    <mergeCell ref="A9:D9"/>
    <mergeCell ref="A12:D12"/>
    <mergeCell ref="A24:D24"/>
    <mergeCell ref="A25:D25"/>
    <mergeCell ref="A60:D60"/>
    <mergeCell ref="A59:I59"/>
    <mergeCell ref="A36:D36"/>
    <mergeCell ref="A32:D32"/>
    <mergeCell ref="A53:D53"/>
    <mergeCell ref="A42:D42"/>
    <mergeCell ref="A44:D44"/>
    <mergeCell ref="A46:D46"/>
    <mergeCell ref="A48:D48"/>
    <mergeCell ref="A41:D41"/>
    <mergeCell ref="A34:D34"/>
    <mergeCell ref="A35:D35"/>
    <mergeCell ref="A37:D37"/>
    <mergeCell ref="A57:D57"/>
    <mergeCell ref="A15:D15"/>
    <mergeCell ref="A16:D16"/>
    <mergeCell ref="A17:D17"/>
    <mergeCell ref="A18:D18"/>
    <mergeCell ref="A23:D23"/>
    <mergeCell ref="A19:D19"/>
    <mergeCell ref="A20:D20"/>
    <mergeCell ref="A21:D21"/>
    <mergeCell ref="A22:D22"/>
    <mergeCell ref="A26:D26"/>
    <mergeCell ref="A33:D33"/>
    <mergeCell ref="A29:I29"/>
    <mergeCell ref="A27:D27"/>
    <mergeCell ref="A30:D30"/>
    <mergeCell ref="A31:D31"/>
  </mergeCells>
  <printOptions horizontalCentered="1"/>
  <pageMargins left="0.25" right="0.25" top="0.75" bottom="0.375" header="0.125" footer="0.125"/>
  <pageSetup orientation="portrait" r:id="rId1"/>
  <headerFooter alignWithMargins="0">
    <oddHeader>&amp;L&amp;"Times New Roman,Bold"&amp;9EXHIBIT "A"&amp;C&amp;"Times New Roman,Bold"&amp;9ENGINEER'S ESTIMATE WORKSHEET
(PUBLIC IMPROVEMENTS ONLY)&amp;R&amp;"Times New Roman,Bold"&amp;9Page 1 of 10</oddHeader>
    <oddFooter>&amp;L&amp;"Times New Roman,Regular"&amp;7Revised: 3 / 2024&amp;R&amp;"Times New Roman,Regular"&amp;7&amp;Z&amp;F]</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74"/>
  <sheetViews>
    <sheetView view="pageBreakPreview" zoomScale="140" zoomScaleNormal="125" zoomScaleSheetLayoutView="140" workbookViewId="0">
      <selection activeCell="E39" sqref="E39"/>
    </sheetView>
  </sheetViews>
  <sheetFormatPr defaultColWidth="9.109375" defaultRowHeight="13.2" x14ac:dyDescent="0.25"/>
  <cols>
    <col min="1" max="2" width="11.6640625" style="3" customWidth="1"/>
    <col min="3" max="3" width="8.6640625" style="30" customWidth="1"/>
    <col min="4" max="4" width="11.6640625" style="3" customWidth="1"/>
    <col min="5" max="5" width="8.6640625" style="30" customWidth="1"/>
    <col min="6" max="6" width="11.6640625" style="3" customWidth="1"/>
    <col min="7" max="7" width="11.6640625" style="31" customWidth="1"/>
    <col min="8" max="8" width="8.6640625" style="3" customWidth="1"/>
    <col min="9" max="9" width="12.6640625" style="32" customWidth="1"/>
    <col min="10" max="18" width="8.6640625" style="1" customWidth="1"/>
    <col min="19" max="16384" width="9.109375" style="1"/>
  </cols>
  <sheetData>
    <row r="1" spans="1:18" s="12" customFormat="1" ht="15" customHeight="1" x14ac:dyDescent="0.25">
      <c r="A1" s="9" t="s">
        <v>2</v>
      </c>
      <c r="B1" s="126" t="str">
        <f>'Title (1of10)'!B4</f>
        <v>PEN##-####</v>
      </c>
      <c r="C1" s="126"/>
      <c r="D1" s="126"/>
      <c r="E1" s="48" t="s">
        <v>66</v>
      </c>
      <c r="F1" s="125" t="str">
        <f>'Title (1of10)'!F4</f>
        <v>TR OR PM####</v>
      </c>
      <c r="G1" s="125"/>
      <c r="H1" s="10" t="s">
        <v>63</v>
      </c>
      <c r="I1" s="11">
        <f>'Title (1of10)'!I4</f>
        <v>44562</v>
      </c>
    </row>
    <row r="2" spans="1:18" ht="25.05" customHeight="1" x14ac:dyDescent="0.25">
      <c r="A2" s="131" t="s">
        <v>313</v>
      </c>
      <c r="B2" s="131"/>
      <c r="C2" s="131"/>
      <c r="D2" s="131"/>
      <c r="E2" s="131"/>
      <c r="F2" s="131"/>
      <c r="G2" s="131"/>
      <c r="H2" s="131"/>
      <c r="I2" s="131"/>
    </row>
    <row r="3" spans="1:18" s="21" customFormat="1" ht="15" customHeight="1" thickBot="1" x14ac:dyDescent="0.3">
      <c r="A3" s="13" t="s">
        <v>22</v>
      </c>
      <c r="B3" s="14"/>
      <c r="C3" s="15"/>
      <c r="D3" s="14"/>
      <c r="E3" s="16" t="s">
        <v>10</v>
      </c>
      <c r="F3" s="14" t="s">
        <v>0</v>
      </c>
      <c r="G3" s="17" t="s">
        <v>11</v>
      </c>
      <c r="H3" s="18"/>
      <c r="I3" s="19" t="s">
        <v>12</v>
      </c>
      <c r="J3" s="20"/>
      <c r="K3" s="20"/>
      <c r="L3" s="20"/>
      <c r="M3" s="20"/>
      <c r="N3" s="20"/>
      <c r="O3" s="20"/>
      <c r="P3" s="20"/>
      <c r="Q3" s="20"/>
      <c r="R3" s="20"/>
    </row>
    <row r="4" spans="1:18" s="22" customFormat="1" ht="5.0999999999999996" customHeight="1" thickTop="1" x14ac:dyDescent="0.25">
      <c r="A4" s="132"/>
      <c r="B4" s="132"/>
      <c r="C4" s="132"/>
      <c r="D4" s="132"/>
      <c r="E4" s="132"/>
      <c r="F4" s="132"/>
      <c r="G4" s="132"/>
      <c r="H4" s="132"/>
      <c r="I4" s="132"/>
      <c r="J4" s="1"/>
      <c r="K4" s="1"/>
      <c r="L4" s="1"/>
      <c r="M4" s="1"/>
      <c r="N4" s="1"/>
      <c r="O4" s="1"/>
      <c r="P4" s="1"/>
      <c r="Q4" s="1"/>
      <c r="R4" s="1"/>
    </row>
    <row r="5" spans="1:18" s="27" customFormat="1" ht="10.5" customHeight="1" x14ac:dyDescent="0.25">
      <c r="A5" s="130" t="s">
        <v>73</v>
      </c>
      <c r="B5" s="130"/>
      <c r="C5" s="130"/>
      <c r="D5" s="130"/>
      <c r="E5" s="130"/>
      <c r="F5" s="130"/>
      <c r="G5" s="130"/>
      <c r="H5" s="130"/>
      <c r="I5" s="130"/>
      <c r="K5" s="38"/>
      <c r="L5" s="38"/>
      <c r="M5" s="38"/>
    </row>
    <row r="6" spans="1:18" s="27" customFormat="1" ht="9.6" x14ac:dyDescent="0.25">
      <c r="A6" s="136" t="s">
        <v>17</v>
      </c>
      <c r="B6" s="136"/>
      <c r="C6" s="136"/>
      <c r="D6" s="136"/>
      <c r="E6" s="34"/>
      <c r="F6" s="23" t="s">
        <v>25</v>
      </c>
      <c r="G6" s="25">
        <v>30000</v>
      </c>
      <c r="H6" s="23"/>
      <c r="I6" s="29">
        <f t="shared" ref="I6:I22" si="0">E6*G6</f>
        <v>0</v>
      </c>
      <c r="K6" s="38"/>
      <c r="L6" s="38"/>
      <c r="M6" s="38"/>
    </row>
    <row r="7" spans="1:18" s="27" customFormat="1" ht="9.6" x14ac:dyDescent="0.25">
      <c r="A7" s="136" t="s">
        <v>225</v>
      </c>
      <c r="B7" s="136"/>
      <c r="C7" s="136"/>
      <c r="D7" s="136"/>
      <c r="E7" s="34"/>
      <c r="F7" s="23" t="s">
        <v>25</v>
      </c>
      <c r="G7" s="25">
        <v>6000</v>
      </c>
      <c r="H7" s="23"/>
      <c r="I7" s="29">
        <f t="shared" si="0"/>
        <v>0</v>
      </c>
      <c r="K7" s="38"/>
      <c r="L7" s="38"/>
      <c r="M7" s="38"/>
    </row>
    <row r="8" spans="1:18" s="27" customFormat="1" ht="9.6" x14ac:dyDescent="0.25">
      <c r="A8" s="136" t="s">
        <v>83</v>
      </c>
      <c r="B8" s="136"/>
      <c r="C8" s="136"/>
      <c r="D8" s="136"/>
      <c r="E8" s="34"/>
      <c r="F8" s="23" t="s">
        <v>24</v>
      </c>
      <c r="G8" s="25">
        <v>16</v>
      </c>
      <c r="H8" s="23"/>
      <c r="I8" s="29">
        <f t="shared" si="0"/>
        <v>0</v>
      </c>
      <c r="K8" s="38"/>
      <c r="L8" s="38"/>
      <c r="M8" s="38"/>
    </row>
    <row r="9" spans="1:18" s="27" customFormat="1" ht="9.6" x14ac:dyDescent="0.25">
      <c r="A9" s="136" t="s">
        <v>84</v>
      </c>
      <c r="B9" s="136"/>
      <c r="C9" s="136"/>
      <c r="D9" s="136"/>
      <c r="E9" s="34"/>
      <c r="F9" s="23" t="s">
        <v>24</v>
      </c>
      <c r="G9" s="25">
        <v>9</v>
      </c>
      <c r="H9" s="23"/>
      <c r="I9" s="29">
        <f t="shared" si="0"/>
        <v>0</v>
      </c>
      <c r="K9" s="38"/>
      <c r="L9" s="38"/>
      <c r="M9" s="38"/>
    </row>
    <row r="10" spans="1:18" s="27" customFormat="1" ht="9.6" x14ac:dyDescent="0.25">
      <c r="A10" s="136" t="s">
        <v>226</v>
      </c>
      <c r="B10" s="136"/>
      <c r="C10" s="136"/>
      <c r="D10" s="136"/>
      <c r="E10" s="34"/>
      <c r="F10" s="23" t="s">
        <v>24</v>
      </c>
      <c r="G10" s="25">
        <v>100</v>
      </c>
      <c r="H10" s="23"/>
      <c r="I10" s="29">
        <f t="shared" si="0"/>
        <v>0</v>
      </c>
      <c r="K10" s="38"/>
      <c r="L10" s="38"/>
      <c r="M10" s="38"/>
    </row>
    <row r="11" spans="1:18" s="27" customFormat="1" ht="9.6" x14ac:dyDescent="0.25">
      <c r="A11" s="136" t="s">
        <v>227</v>
      </c>
      <c r="B11" s="136"/>
      <c r="C11" s="136"/>
      <c r="D11" s="136"/>
      <c r="E11" s="34"/>
      <c r="F11" s="23" t="s">
        <v>24</v>
      </c>
      <c r="G11" s="25">
        <v>150</v>
      </c>
      <c r="H11" s="23"/>
      <c r="I11" s="29">
        <f t="shared" si="0"/>
        <v>0</v>
      </c>
      <c r="K11" s="38"/>
      <c r="L11" s="38"/>
      <c r="M11" s="38"/>
    </row>
    <row r="12" spans="1:18" s="27" customFormat="1" ht="9.6" x14ac:dyDescent="0.25">
      <c r="A12" s="136" t="s">
        <v>228</v>
      </c>
      <c r="B12" s="136"/>
      <c r="C12" s="136"/>
      <c r="D12" s="136"/>
      <c r="E12" s="34"/>
      <c r="F12" s="23" t="s">
        <v>187</v>
      </c>
      <c r="G12" s="25">
        <v>780</v>
      </c>
      <c r="H12" s="23"/>
      <c r="I12" s="29">
        <f t="shared" si="0"/>
        <v>0</v>
      </c>
      <c r="K12" s="38"/>
      <c r="L12" s="38"/>
      <c r="M12" s="38"/>
    </row>
    <row r="13" spans="1:18" s="27" customFormat="1" ht="9.6" x14ac:dyDescent="0.25">
      <c r="A13" s="135"/>
      <c r="B13" s="135"/>
      <c r="C13" s="135"/>
      <c r="D13" s="135"/>
      <c r="E13" s="34"/>
      <c r="F13" s="49"/>
      <c r="G13" s="42">
        <v>0</v>
      </c>
      <c r="H13" s="23"/>
      <c r="I13" s="29">
        <f t="shared" si="0"/>
        <v>0</v>
      </c>
      <c r="K13" s="38"/>
      <c r="L13" s="38"/>
      <c r="M13" s="38"/>
    </row>
    <row r="14" spans="1:18" s="27" customFormat="1" ht="9.6" x14ac:dyDescent="0.25">
      <c r="A14" s="135"/>
      <c r="B14" s="135"/>
      <c r="C14" s="135"/>
      <c r="D14" s="135"/>
      <c r="E14" s="34"/>
      <c r="F14" s="49"/>
      <c r="G14" s="42">
        <v>0</v>
      </c>
      <c r="H14" s="23"/>
      <c r="I14" s="29">
        <f t="shared" si="0"/>
        <v>0</v>
      </c>
      <c r="K14" s="38"/>
      <c r="L14" s="38"/>
      <c r="M14" s="38"/>
    </row>
    <row r="15" spans="1:18" s="27" customFormat="1" ht="9.6" x14ac:dyDescent="0.25">
      <c r="A15" s="135"/>
      <c r="B15" s="135"/>
      <c r="C15" s="135"/>
      <c r="D15" s="135"/>
      <c r="E15" s="34"/>
      <c r="F15" s="49"/>
      <c r="G15" s="42">
        <v>0</v>
      </c>
      <c r="H15" s="23"/>
      <c r="I15" s="29">
        <f t="shared" si="0"/>
        <v>0</v>
      </c>
      <c r="K15" s="38"/>
      <c r="L15" s="38"/>
      <c r="M15" s="38"/>
    </row>
    <row r="16" spans="1:18" s="27" customFormat="1" ht="9.6" x14ac:dyDescent="0.25">
      <c r="A16" s="135"/>
      <c r="B16" s="135"/>
      <c r="C16" s="135"/>
      <c r="D16" s="135"/>
      <c r="E16" s="34"/>
      <c r="F16" s="49"/>
      <c r="G16" s="42">
        <v>0</v>
      </c>
      <c r="H16" s="23"/>
      <c r="I16" s="29">
        <f t="shared" si="0"/>
        <v>0</v>
      </c>
      <c r="K16" s="38"/>
      <c r="L16" s="38"/>
      <c r="M16" s="38"/>
    </row>
    <row r="17" spans="1:13" s="27" customFormat="1" ht="9.6" x14ac:dyDescent="0.25">
      <c r="A17" s="135"/>
      <c r="B17" s="135"/>
      <c r="C17" s="135"/>
      <c r="D17" s="135"/>
      <c r="E17" s="34"/>
      <c r="F17" s="49"/>
      <c r="G17" s="42">
        <v>0</v>
      </c>
      <c r="H17" s="23"/>
      <c r="I17" s="29">
        <f t="shared" si="0"/>
        <v>0</v>
      </c>
      <c r="K17" s="38"/>
      <c r="L17" s="38"/>
      <c r="M17" s="38"/>
    </row>
    <row r="18" spans="1:13" s="27" customFormat="1" ht="9.6" x14ac:dyDescent="0.25">
      <c r="A18" s="135"/>
      <c r="B18" s="135"/>
      <c r="C18" s="135"/>
      <c r="D18" s="135"/>
      <c r="E18" s="34"/>
      <c r="F18" s="49"/>
      <c r="G18" s="42">
        <v>0</v>
      </c>
      <c r="H18" s="23"/>
      <c r="I18" s="29">
        <f t="shared" si="0"/>
        <v>0</v>
      </c>
      <c r="K18" s="38"/>
      <c r="L18" s="38"/>
      <c r="M18" s="38"/>
    </row>
    <row r="19" spans="1:13" s="27" customFormat="1" ht="9.6" x14ac:dyDescent="0.25">
      <c r="A19" s="135"/>
      <c r="B19" s="135"/>
      <c r="C19" s="135"/>
      <c r="D19" s="135"/>
      <c r="E19" s="34"/>
      <c r="F19" s="49"/>
      <c r="G19" s="42">
        <v>0</v>
      </c>
      <c r="H19" s="23"/>
      <c r="I19" s="29">
        <f t="shared" si="0"/>
        <v>0</v>
      </c>
      <c r="K19" s="38"/>
      <c r="L19" s="38"/>
      <c r="M19" s="38"/>
    </row>
    <row r="20" spans="1:13" s="27" customFormat="1" ht="9.6" x14ac:dyDescent="0.25">
      <c r="A20" s="135"/>
      <c r="B20" s="135"/>
      <c r="C20" s="135"/>
      <c r="D20" s="135"/>
      <c r="E20" s="34"/>
      <c r="F20" s="49"/>
      <c r="G20" s="42">
        <v>0</v>
      </c>
      <c r="H20" s="23"/>
      <c r="I20" s="29">
        <f t="shared" si="0"/>
        <v>0</v>
      </c>
      <c r="K20" s="38"/>
      <c r="L20" s="38"/>
      <c r="M20" s="38"/>
    </row>
    <row r="21" spans="1:13" s="27" customFormat="1" ht="9.6" x14ac:dyDescent="0.25">
      <c r="A21" s="135"/>
      <c r="B21" s="135"/>
      <c r="C21" s="135"/>
      <c r="D21" s="135"/>
      <c r="E21" s="34"/>
      <c r="F21" s="49"/>
      <c r="G21" s="42">
        <v>0</v>
      </c>
      <c r="H21" s="23"/>
      <c r="I21" s="29">
        <f t="shared" si="0"/>
        <v>0</v>
      </c>
      <c r="K21" s="38"/>
      <c r="L21" s="38"/>
      <c r="M21" s="38"/>
    </row>
    <row r="22" spans="1:13" s="27" customFormat="1" ht="9.6" x14ac:dyDescent="0.25">
      <c r="A22" s="135"/>
      <c r="B22" s="135"/>
      <c r="C22" s="135"/>
      <c r="D22" s="135"/>
      <c r="E22" s="34"/>
      <c r="F22" s="49"/>
      <c r="G22" s="42">
        <v>0</v>
      </c>
      <c r="H22" s="23"/>
      <c r="I22" s="29">
        <f t="shared" si="0"/>
        <v>0</v>
      </c>
      <c r="K22" s="38"/>
      <c r="L22" s="38"/>
      <c r="M22" s="38"/>
    </row>
    <row r="23" spans="1:13" s="27" customFormat="1" ht="5.0999999999999996" customHeight="1" x14ac:dyDescent="0.25">
      <c r="A23" s="28"/>
      <c r="B23" s="28"/>
      <c r="C23" s="28"/>
      <c r="D23" s="28"/>
      <c r="E23" s="24"/>
      <c r="F23" s="23"/>
      <c r="G23" s="25"/>
      <c r="H23" s="23"/>
      <c r="I23" s="26"/>
      <c r="K23" s="38"/>
      <c r="L23" s="38"/>
      <c r="M23" s="38"/>
    </row>
    <row r="24" spans="1:13" s="39" customFormat="1" ht="15" customHeight="1" thickBot="1" x14ac:dyDescent="0.3">
      <c r="A24" s="137" t="s">
        <v>41</v>
      </c>
      <c r="B24" s="137"/>
      <c r="C24" s="137"/>
      <c r="D24" s="137"/>
      <c r="E24" s="137"/>
      <c r="F24" s="137"/>
      <c r="G24" s="137"/>
      <c r="H24" s="137"/>
      <c r="I24" s="87">
        <f>SUM(I6:I23)</f>
        <v>0</v>
      </c>
      <c r="K24" s="40"/>
      <c r="L24" s="40"/>
      <c r="M24" s="40"/>
    </row>
    <row r="25" spans="1:13" s="39" customFormat="1" ht="13.8" customHeight="1" thickTop="1" x14ac:dyDescent="0.25">
      <c r="A25" s="88"/>
      <c r="B25" s="88"/>
      <c r="C25" s="88"/>
      <c r="D25" s="88"/>
      <c r="E25" s="88"/>
      <c r="F25" s="88"/>
      <c r="G25" s="88"/>
      <c r="H25" s="88"/>
      <c r="I25" s="89"/>
      <c r="K25" s="40"/>
      <c r="L25" s="40"/>
      <c r="M25" s="40"/>
    </row>
    <row r="26" spans="1:13" s="27" customFormat="1" ht="10.199999999999999" x14ac:dyDescent="0.25">
      <c r="A26" s="130" t="s">
        <v>85</v>
      </c>
      <c r="B26" s="130"/>
      <c r="C26" s="130"/>
      <c r="D26" s="130"/>
      <c r="E26" s="130"/>
      <c r="F26" s="130"/>
      <c r="G26" s="130"/>
      <c r="H26" s="130"/>
      <c r="I26" s="130"/>
    </row>
    <row r="27" spans="1:13" s="27" customFormat="1" ht="9.6" x14ac:dyDescent="0.25">
      <c r="A27" s="136" t="s">
        <v>231</v>
      </c>
      <c r="B27" s="136"/>
      <c r="C27" s="136"/>
      <c r="D27" s="136"/>
      <c r="E27" s="34"/>
      <c r="F27" s="23" t="s">
        <v>25</v>
      </c>
      <c r="G27" s="25">
        <v>300</v>
      </c>
      <c r="H27" s="23"/>
      <c r="I27" s="29">
        <f t="shared" ref="I27:I34" si="1">E27*G27</f>
        <v>0</v>
      </c>
    </row>
    <row r="28" spans="1:13" s="27" customFormat="1" ht="9.6" x14ac:dyDescent="0.25">
      <c r="A28" s="136" t="s">
        <v>232</v>
      </c>
      <c r="B28" s="136"/>
      <c r="C28" s="136"/>
      <c r="D28" s="136"/>
      <c r="E28" s="34"/>
      <c r="F28" s="23" t="s">
        <v>24</v>
      </c>
      <c r="G28" s="25">
        <v>207</v>
      </c>
      <c r="H28" s="23"/>
      <c r="I28" s="29">
        <f t="shared" si="1"/>
        <v>0</v>
      </c>
    </row>
    <row r="29" spans="1:13" s="27" customFormat="1" ht="9.6" x14ac:dyDescent="0.25">
      <c r="A29" s="136" t="s">
        <v>233</v>
      </c>
      <c r="B29" s="136"/>
      <c r="C29" s="136"/>
      <c r="D29" s="136"/>
      <c r="E29" s="34"/>
      <c r="F29" s="23" t="s">
        <v>25</v>
      </c>
      <c r="G29" s="25">
        <v>4500</v>
      </c>
      <c r="H29" s="23"/>
      <c r="I29" s="29">
        <f t="shared" si="1"/>
        <v>0</v>
      </c>
    </row>
    <row r="30" spans="1:13" s="27" customFormat="1" ht="9.6" x14ac:dyDescent="0.25">
      <c r="A30" s="136" t="s">
        <v>20</v>
      </c>
      <c r="B30" s="136"/>
      <c r="C30" s="136"/>
      <c r="D30" s="136"/>
      <c r="E30" s="34"/>
      <c r="F30" s="23" t="s">
        <v>25</v>
      </c>
      <c r="G30" s="25">
        <v>350</v>
      </c>
      <c r="H30" s="23"/>
      <c r="I30" s="29">
        <f t="shared" si="1"/>
        <v>0</v>
      </c>
    </row>
    <row r="31" spans="1:13" s="27" customFormat="1" ht="9.6" x14ac:dyDescent="0.25">
      <c r="A31" s="136" t="s">
        <v>21</v>
      </c>
      <c r="B31" s="136"/>
      <c r="C31" s="136"/>
      <c r="D31" s="136"/>
      <c r="E31" s="34"/>
      <c r="F31" s="23" t="s">
        <v>25</v>
      </c>
      <c r="G31" s="25">
        <v>1200</v>
      </c>
      <c r="H31" s="23"/>
      <c r="I31" s="29">
        <f t="shared" si="1"/>
        <v>0</v>
      </c>
    </row>
    <row r="32" spans="1:13" s="27" customFormat="1" ht="9.6" x14ac:dyDescent="0.25">
      <c r="A32" s="136" t="s">
        <v>230</v>
      </c>
      <c r="B32" s="136"/>
      <c r="C32" s="136"/>
      <c r="D32" s="136"/>
      <c r="E32" s="34"/>
      <c r="F32" s="23" t="s">
        <v>25</v>
      </c>
      <c r="G32" s="25">
        <v>300</v>
      </c>
      <c r="H32" s="23"/>
      <c r="I32" s="29">
        <f t="shared" si="1"/>
        <v>0</v>
      </c>
    </row>
    <row r="33" spans="1:9" s="27" customFormat="1" ht="9.6" x14ac:dyDescent="0.25">
      <c r="A33" s="136" t="s">
        <v>86</v>
      </c>
      <c r="B33" s="136"/>
      <c r="C33" s="136"/>
      <c r="D33" s="136"/>
      <c r="E33" s="34"/>
      <c r="F33" s="23" t="s">
        <v>25</v>
      </c>
      <c r="G33" s="25">
        <v>1000</v>
      </c>
      <c r="H33" s="23"/>
      <c r="I33" s="29">
        <f t="shared" si="1"/>
        <v>0</v>
      </c>
    </row>
    <row r="34" spans="1:9" s="27" customFormat="1" ht="9.6" x14ac:dyDescent="0.25">
      <c r="A34" s="136" t="s">
        <v>229</v>
      </c>
      <c r="B34" s="136"/>
      <c r="C34" s="136"/>
      <c r="D34" s="136"/>
      <c r="E34" s="34"/>
      <c r="F34" s="23" t="s">
        <v>25</v>
      </c>
      <c r="G34" s="25">
        <v>2500</v>
      </c>
      <c r="H34" s="23"/>
      <c r="I34" s="29">
        <f t="shared" si="1"/>
        <v>0</v>
      </c>
    </row>
    <row r="35" spans="1:9" s="39" customFormat="1" ht="5.0999999999999996" customHeight="1" x14ac:dyDescent="0.25">
      <c r="A35" s="43"/>
      <c r="B35" s="43"/>
      <c r="C35" s="44"/>
      <c r="D35" s="43"/>
      <c r="E35" s="44"/>
      <c r="F35" s="23"/>
      <c r="G35" s="45"/>
      <c r="H35" s="43"/>
      <c r="I35" s="46"/>
    </row>
    <row r="36" spans="1:9" s="39" customFormat="1" ht="15" customHeight="1" thickBot="1" x14ac:dyDescent="0.3">
      <c r="A36" s="137" t="s">
        <v>41</v>
      </c>
      <c r="B36" s="137"/>
      <c r="C36" s="137"/>
      <c r="D36" s="137"/>
      <c r="E36" s="137"/>
      <c r="F36" s="137"/>
      <c r="G36" s="137"/>
      <c r="H36" s="137"/>
      <c r="I36" s="87">
        <f>SUM(I27:I35)</f>
        <v>0</v>
      </c>
    </row>
    <row r="37" spans="1:9" ht="13.8" thickTop="1" x14ac:dyDescent="0.25">
      <c r="F37" s="23"/>
    </row>
    <row r="38" spans="1:9" s="27" customFormat="1" ht="10.5" customHeight="1" x14ac:dyDescent="0.25">
      <c r="A38" s="141" t="s">
        <v>234</v>
      </c>
      <c r="B38" s="141"/>
      <c r="C38" s="141"/>
      <c r="D38" s="141"/>
      <c r="E38" s="141"/>
      <c r="F38" s="142"/>
      <c r="G38" s="141"/>
      <c r="H38" s="141"/>
      <c r="I38" s="141"/>
    </row>
    <row r="39" spans="1:9" s="27" customFormat="1" ht="12" customHeight="1" x14ac:dyDescent="0.25">
      <c r="A39" s="136" t="s">
        <v>154</v>
      </c>
      <c r="B39" s="136"/>
      <c r="C39" s="136"/>
      <c r="D39" s="136"/>
      <c r="E39" s="80"/>
      <c r="F39" s="23" t="s">
        <v>23</v>
      </c>
      <c r="G39" s="25">
        <v>6</v>
      </c>
      <c r="H39" s="23"/>
      <c r="I39" s="95">
        <f>E39*G39</f>
        <v>0</v>
      </c>
    </row>
    <row r="40" spans="1:9" ht="5.0999999999999996" customHeight="1" x14ac:dyDescent="0.25">
      <c r="F40" s="23"/>
    </row>
    <row r="41" spans="1:9" s="39" customFormat="1" ht="15" customHeight="1" thickBot="1" x14ac:dyDescent="0.3">
      <c r="A41" s="137" t="s">
        <v>401</v>
      </c>
      <c r="B41" s="137"/>
      <c r="C41" s="137"/>
      <c r="D41" s="137"/>
      <c r="E41" s="137"/>
      <c r="F41" s="137"/>
      <c r="G41" s="137"/>
      <c r="H41" s="137"/>
      <c r="I41" s="87">
        <f>SUM(I39)</f>
        <v>0</v>
      </c>
    </row>
    <row r="42" spans="1:9" ht="13.8" thickTop="1" x14ac:dyDescent="0.25"/>
    <row r="43" spans="1:9" s="27" customFormat="1" ht="10.5" customHeight="1" x14ac:dyDescent="0.25">
      <c r="A43" s="139" t="s">
        <v>155</v>
      </c>
      <c r="B43" s="139"/>
      <c r="C43" s="139"/>
      <c r="D43" s="139"/>
      <c r="E43" s="139"/>
      <c r="F43" s="139"/>
      <c r="G43" s="139"/>
      <c r="H43" s="139"/>
      <c r="I43" s="139"/>
    </row>
    <row r="44" spans="1:9" ht="9" customHeight="1" x14ac:dyDescent="0.25">
      <c r="A44" s="136" t="s">
        <v>148</v>
      </c>
      <c r="B44" s="136"/>
      <c r="C44" s="136"/>
      <c r="D44" s="136"/>
      <c r="E44" s="81"/>
      <c r="F44" s="23" t="s">
        <v>25</v>
      </c>
      <c r="G44" s="82">
        <v>0</v>
      </c>
      <c r="H44" s="140"/>
      <c r="I44" s="83">
        <f t="shared" ref="I44:I48" si="2">E44*G44</f>
        <v>0</v>
      </c>
    </row>
    <row r="45" spans="1:9" ht="9" customHeight="1" x14ac:dyDescent="0.25">
      <c r="A45" s="136" t="s">
        <v>149</v>
      </c>
      <c r="B45" s="136"/>
      <c r="C45" s="136"/>
      <c r="D45" s="136"/>
      <c r="E45" s="81"/>
      <c r="F45" s="23" t="s">
        <v>25</v>
      </c>
      <c r="G45" s="82">
        <v>0</v>
      </c>
      <c r="H45" s="140"/>
      <c r="I45" s="83">
        <f t="shared" si="2"/>
        <v>0</v>
      </c>
    </row>
    <row r="46" spans="1:9" ht="9" customHeight="1" x14ac:dyDescent="0.25">
      <c r="A46" s="136" t="s">
        <v>150</v>
      </c>
      <c r="B46" s="136"/>
      <c r="C46" s="136"/>
      <c r="D46" s="136"/>
      <c r="E46" s="81"/>
      <c r="F46" s="23" t="s">
        <v>25</v>
      </c>
      <c r="G46" s="82">
        <v>0</v>
      </c>
      <c r="H46" s="140"/>
      <c r="I46" s="83">
        <f t="shared" si="2"/>
        <v>0</v>
      </c>
    </row>
    <row r="47" spans="1:9" ht="9" customHeight="1" x14ac:dyDescent="0.25">
      <c r="A47" s="136" t="s">
        <v>151</v>
      </c>
      <c r="B47" s="136"/>
      <c r="C47" s="136"/>
      <c r="D47" s="136"/>
      <c r="E47" s="81"/>
      <c r="F47" s="23" t="s">
        <v>24</v>
      </c>
      <c r="G47" s="82">
        <v>0</v>
      </c>
      <c r="H47" s="140"/>
      <c r="I47" s="83">
        <f t="shared" si="2"/>
        <v>0</v>
      </c>
    </row>
    <row r="48" spans="1:9" ht="9" customHeight="1" x14ac:dyDescent="0.25">
      <c r="A48" s="136" t="s">
        <v>152</v>
      </c>
      <c r="B48" s="136"/>
      <c r="C48" s="136"/>
      <c r="D48" s="136"/>
      <c r="E48" s="81"/>
      <c r="F48" s="23" t="s">
        <v>24</v>
      </c>
      <c r="G48" s="82">
        <v>0</v>
      </c>
      <c r="H48" s="140"/>
      <c r="I48" s="83">
        <f t="shared" si="2"/>
        <v>0</v>
      </c>
    </row>
    <row r="49" spans="1:9" s="39" customFormat="1" ht="5.0999999999999996" customHeight="1" x14ac:dyDescent="0.25">
      <c r="A49" s="43"/>
      <c r="B49" s="43"/>
      <c r="C49" s="44"/>
      <c r="D49" s="43"/>
      <c r="E49" s="44"/>
      <c r="F49" s="43"/>
      <c r="G49" s="45"/>
      <c r="H49" s="43"/>
      <c r="I49" s="46"/>
    </row>
    <row r="50" spans="1:9" s="39" customFormat="1" ht="15" customHeight="1" thickBot="1" x14ac:dyDescent="0.3">
      <c r="A50" s="137" t="s">
        <v>41</v>
      </c>
      <c r="B50" s="137"/>
      <c r="C50" s="137"/>
      <c r="D50" s="137"/>
      <c r="E50" s="137"/>
      <c r="F50" s="137"/>
      <c r="G50" s="137"/>
      <c r="H50" s="137"/>
      <c r="I50" s="87">
        <f>SUM(I44:I48)</f>
        <v>0</v>
      </c>
    </row>
    <row r="51" spans="1:9" ht="13.8" thickTop="1" x14ac:dyDescent="0.25"/>
    <row r="52" spans="1:9" s="27" customFormat="1" ht="10.5" customHeight="1" x14ac:dyDescent="0.25">
      <c r="A52" s="130" t="s">
        <v>153</v>
      </c>
      <c r="B52" s="130"/>
      <c r="C52" s="130"/>
      <c r="D52" s="130"/>
      <c r="E52" s="130"/>
      <c r="F52" s="138"/>
      <c r="G52" s="130"/>
      <c r="H52" s="130"/>
      <c r="I52" s="130"/>
    </row>
    <row r="53" spans="1:9" s="27" customFormat="1" ht="9" customHeight="1" x14ac:dyDescent="0.25">
      <c r="A53" s="136" t="s">
        <v>237</v>
      </c>
      <c r="B53" s="136"/>
      <c r="C53" s="136"/>
      <c r="D53" s="136"/>
      <c r="E53" s="34"/>
      <c r="F53" s="23" t="s">
        <v>25</v>
      </c>
      <c r="G53" s="25">
        <f>IF(E53&lt;5,8500,5000)</f>
        <v>8500</v>
      </c>
      <c r="H53" s="23"/>
      <c r="I53" s="29">
        <f>E53*G53</f>
        <v>0</v>
      </c>
    </row>
    <row r="54" spans="1:9" s="27" customFormat="1" ht="9" customHeight="1" x14ac:dyDescent="0.25">
      <c r="A54" s="136" t="s">
        <v>235</v>
      </c>
      <c r="B54" s="136"/>
      <c r="C54" s="136"/>
      <c r="D54" s="136"/>
      <c r="E54" s="34"/>
      <c r="F54" s="23" t="s">
        <v>25</v>
      </c>
      <c r="G54" s="25">
        <f>IF(E54&lt;5,9500,6000)</f>
        <v>9500</v>
      </c>
      <c r="H54" s="23"/>
      <c r="I54" s="29">
        <f>E54*G54</f>
        <v>0</v>
      </c>
    </row>
    <row r="55" spans="1:9" s="27" customFormat="1" ht="9" customHeight="1" x14ac:dyDescent="0.25">
      <c r="A55" s="136" t="s">
        <v>27</v>
      </c>
      <c r="B55" s="136"/>
      <c r="C55" s="136"/>
      <c r="D55" s="136"/>
      <c r="E55" s="34"/>
      <c r="F55" s="23" t="s">
        <v>25</v>
      </c>
      <c r="G55" s="25">
        <v>5000</v>
      </c>
      <c r="H55" s="23"/>
      <c r="I55" s="29">
        <f>E55*G55</f>
        <v>0</v>
      </c>
    </row>
    <row r="56" spans="1:9" ht="9" customHeight="1" x14ac:dyDescent="0.25">
      <c r="A56" s="136" t="s">
        <v>28</v>
      </c>
      <c r="B56" s="136"/>
      <c r="C56" s="136"/>
      <c r="D56" s="136"/>
      <c r="E56" s="34"/>
      <c r="F56" s="23" t="s">
        <v>25</v>
      </c>
      <c r="G56" s="25">
        <v>5000</v>
      </c>
      <c r="H56" s="23"/>
      <c r="I56" s="29">
        <f>E56*G56</f>
        <v>0</v>
      </c>
    </row>
    <row r="57" spans="1:9" s="39" customFormat="1" ht="5.0999999999999996" customHeight="1" x14ac:dyDescent="0.25">
      <c r="A57" s="43"/>
      <c r="B57" s="43"/>
      <c r="C57" s="44"/>
      <c r="D57" s="43"/>
      <c r="E57" s="44"/>
      <c r="F57" s="43"/>
      <c r="G57" s="45"/>
      <c r="H57" s="43"/>
      <c r="I57" s="46"/>
    </row>
    <row r="58" spans="1:9" s="39" customFormat="1" ht="15" customHeight="1" thickBot="1" x14ac:dyDescent="0.3">
      <c r="A58" s="137" t="s">
        <v>41</v>
      </c>
      <c r="B58" s="137"/>
      <c r="C58" s="137"/>
      <c r="D58" s="137"/>
      <c r="E58" s="137"/>
      <c r="F58" s="137"/>
      <c r="G58" s="137"/>
      <c r="H58" s="137"/>
      <c r="I58" s="87">
        <f>SUM(I53:I56)</f>
        <v>0</v>
      </c>
    </row>
    <row r="59" spans="1:9" s="39" customFormat="1" ht="15" customHeight="1" thickTop="1" thickBot="1" x14ac:dyDescent="0.3">
      <c r="A59" s="137" t="s">
        <v>236</v>
      </c>
      <c r="B59" s="137"/>
      <c r="C59" s="137"/>
      <c r="D59" s="137"/>
      <c r="E59" s="137"/>
      <c r="F59" s="137"/>
      <c r="G59" s="137"/>
      <c r="H59" s="137"/>
      <c r="I59" s="87">
        <f>SUM(I50,I58)</f>
        <v>0</v>
      </c>
    </row>
    <row r="60" spans="1:9" ht="13.8" thickTop="1" x14ac:dyDescent="0.25"/>
    <row r="74" spans="1:13" s="39" customFormat="1" ht="9" customHeight="1" x14ac:dyDescent="0.25">
      <c r="A74" s="33"/>
      <c r="B74" s="33"/>
      <c r="C74" s="33"/>
      <c r="D74" s="33"/>
      <c r="E74" s="33"/>
      <c r="F74" s="33"/>
      <c r="G74" s="33"/>
      <c r="H74" s="33"/>
      <c r="I74" s="41"/>
      <c r="K74" s="40"/>
      <c r="L74" s="40"/>
      <c r="M74" s="40"/>
    </row>
  </sheetData>
  <sheetProtection algorithmName="SHA-512" hashValue="AHHbMeFkMi7Cko8z4kzY12uIo70t+J33oJSU2JWCdD1pmXjiDVXgMV8rDOrFPrdj/xU5+wJOGbFiRzbRAhxP9w==" saltValue="SiMXYuBSQk2PFF/Vnhl4vw==" spinCount="100000" sheet="1" selectLockedCells="1"/>
  <mergeCells count="51">
    <mergeCell ref="A55:D55"/>
    <mergeCell ref="A56:D56"/>
    <mergeCell ref="A59:H59"/>
    <mergeCell ref="A54:D54"/>
    <mergeCell ref="A34:D34"/>
    <mergeCell ref="A36:H36"/>
    <mergeCell ref="A39:D39"/>
    <mergeCell ref="H44:H48"/>
    <mergeCell ref="A50:H50"/>
    <mergeCell ref="A38:I38"/>
    <mergeCell ref="A47:D47"/>
    <mergeCell ref="A48:D48"/>
    <mergeCell ref="A32:D32"/>
    <mergeCell ref="A33:D33"/>
    <mergeCell ref="A43:I43"/>
    <mergeCell ref="A45:D45"/>
    <mergeCell ref="A46:D46"/>
    <mergeCell ref="A41:H41"/>
    <mergeCell ref="A44:D44"/>
    <mergeCell ref="F1:G1"/>
    <mergeCell ref="B1:D1"/>
    <mergeCell ref="A2:I2"/>
    <mergeCell ref="A4:I4"/>
    <mergeCell ref="A28:D28"/>
    <mergeCell ref="A26:I26"/>
    <mergeCell ref="A27:D27"/>
    <mergeCell ref="A7:D7"/>
    <mergeCell ref="A19:D19"/>
    <mergeCell ref="A20:D20"/>
    <mergeCell ref="A22:D22"/>
    <mergeCell ref="A8:D8"/>
    <mergeCell ref="A9:D9"/>
    <mergeCell ref="A21:D21"/>
    <mergeCell ref="A10:D10"/>
    <mergeCell ref="A18:D18"/>
    <mergeCell ref="A31:D31"/>
    <mergeCell ref="A58:H58"/>
    <mergeCell ref="A5:I5"/>
    <mergeCell ref="A24:H24"/>
    <mergeCell ref="A13:D13"/>
    <mergeCell ref="A14:D14"/>
    <mergeCell ref="A15:D15"/>
    <mergeCell ref="A16:D16"/>
    <mergeCell ref="A17:D17"/>
    <mergeCell ref="A11:D11"/>
    <mergeCell ref="A12:D12"/>
    <mergeCell ref="A29:D29"/>
    <mergeCell ref="A30:D30"/>
    <mergeCell ref="A6:D6"/>
    <mergeCell ref="A52:I52"/>
    <mergeCell ref="A53:D53"/>
  </mergeCells>
  <printOptions horizontalCentered="1"/>
  <pageMargins left="0.25" right="0.25" top="0.75" bottom="0.375" header="0.125" footer="0.125"/>
  <pageSetup orientation="portrait" r:id="rId1"/>
  <headerFooter alignWithMargins="0">
    <oddHeader>&amp;L&amp;"Times New Roman,Bold"&amp;9EXHIBIT "A"&amp;C&amp;"Times New Roman,Bold"&amp;9ENGINEER'S ESTIMATE WORKSHEET
(PUBLIC IMPROVEMENTS ONLY)&amp;R&amp;"Times New Roman,Bold"&amp;9Page 1 of 10</oddHeader>
    <oddFooter>&amp;L&amp;"Times New Roman,Regular"&amp;7Revised: 3 / 2024&amp;R&amp;"Times New Roman,Regular"&amp;7&amp;Z&amp;F]</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00"/>
  <sheetViews>
    <sheetView view="pageBreakPreview" zoomScale="140" zoomScaleNormal="125" zoomScaleSheetLayoutView="140" workbookViewId="0">
      <selection activeCell="E9" sqref="E9"/>
    </sheetView>
  </sheetViews>
  <sheetFormatPr defaultColWidth="9.109375" defaultRowHeight="13.2" x14ac:dyDescent="0.25"/>
  <cols>
    <col min="1" max="2" width="11.6640625" style="3" customWidth="1"/>
    <col min="3" max="3" width="8.6640625" style="30" customWidth="1"/>
    <col min="4" max="4" width="11.6640625" style="3" customWidth="1"/>
    <col min="5" max="5" width="8.6640625" style="30" customWidth="1"/>
    <col min="6" max="6" width="11.6640625" style="3" customWidth="1"/>
    <col min="7" max="7" width="11.6640625" style="31" customWidth="1"/>
    <col min="8" max="8" width="8.6640625" style="3" customWidth="1"/>
    <col min="9" max="9" width="12.6640625" style="32" customWidth="1"/>
    <col min="10" max="10" width="1.6640625" style="1" customWidth="1"/>
    <col min="11" max="11" width="8.6640625" style="1" customWidth="1"/>
    <col min="12" max="16384" width="9.109375" style="1"/>
  </cols>
  <sheetData>
    <row r="1" spans="1:11" s="12" customFormat="1" ht="15" customHeight="1" x14ac:dyDescent="0.25">
      <c r="A1" s="9" t="s">
        <v>2</v>
      </c>
      <c r="B1" s="126" t="str">
        <f>'Title (1of10)'!B4</f>
        <v>PEN##-####</v>
      </c>
      <c r="C1" s="126"/>
      <c r="D1" s="126"/>
      <c r="E1" s="48" t="s">
        <v>66</v>
      </c>
      <c r="F1" s="125" t="str">
        <f>'Title (1of10)'!F4</f>
        <v>TR OR PM####</v>
      </c>
      <c r="G1" s="125"/>
      <c r="H1" s="10" t="s">
        <v>63</v>
      </c>
      <c r="I1" s="11">
        <f>'Title (1of10)'!I4</f>
        <v>44562</v>
      </c>
    </row>
    <row r="2" spans="1:11" ht="25.05" customHeight="1" x14ac:dyDescent="0.25">
      <c r="A2" s="131" t="s">
        <v>163</v>
      </c>
      <c r="B2" s="131"/>
      <c r="C2" s="131"/>
      <c r="D2" s="131"/>
      <c r="E2" s="131"/>
      <c r="F2" s="131"/>
      <c r="G2" s="131"/>
      <c r="H2" s="131"/>
      <c r="I2" s="131"/>
    </row>
    <row r="3" spans="1:11" s="21" customFormat="1" ht="15" customHeight="1" thickBot="1" x14ac:dyDescent="0.3">
      <c r="A3" s="13" t="s">
        <v>22</v>
      </c>
      <c r="B3" s="14"/>
      <c r="C3" s="15"/>
      <c r="D3" s="14"/>
      <c r="E3" s="16" t="s">
        <v>10</v>
      </c>
      <c r="F3" s="14" t="s">
        <v>0</v>
      </c>
      <c r="G3" s="17" t="s">
        <v>11</v>
      </c>
      <c r="H3" s="18"/>
      <c r="I3" s="19" t="s">
        <v>12</v>
      </c>
      <c r="J3" s="20"/>
      <c r="K3" s="20"/>
    </row>
    <row r="4" spans="1:11" s="22" customFormat="1" ht="5.0999999999999996" customHeight="1" thickTop="1" x14ac:dyDescent="0.25">
      <c r="A4" s="132"/>
      <c r="B4" s="132"/>
      <c r="C4" s="132"/>
      <c r="D4" s="132"/>
      <c r="E4" s="132"/>
      <c r="F4" s="132"/>
      <c r="G4" s="132"/>
      <c r="H4" s="132"/>
      <c r="I4" s="132"/>
      <c r="J4" s="1"/>
      <c r="K4" s="1"/>
    </row>
    <row r="5" spans="1:11" s="27" customFormat="1" ht="10.199999999999999" x14ac:dyDescent="0.25">
      <c r="A5" s="145" t="s">
        <v>161</v>
      </c>
      <c r="B5" s="139"/>
      <c r="C5" s="139"/>
      <c r="D5" s="139"/>
      <c r="E5" s="139"/>
      <c r="F5" s="139"/>
      <c r="G5" s="139"/>
      <c r="H5" s="139"/>
      <c r="I5" s="139"/>
    </row>
    <row r="6" spans="1:11" s="27" customFormat="1" ht="10.199999999999999" x14ac:dyDescent="0.25">
      <c r="A6" s="144" t="s">
        <v>247</v>
      </c>
      <c r="B6" s="144"/>
      <c r="C6" s="144"/>
      <c r="D6" s="144"/>
      <c r="E6" s="144"/>
      <c r="F6" s="144"/>
      <c r="G6" s="144"/>
      <c r="H6" s="144"/>
      <c r="I6" s="144"/>
    </row>
    <row r="7" spans="1:11" s="27" customFormat="1" ht="9.6" x14ac:dyDescent="0.25">
      <c r="A7" s="143" t="s">
        <v>238</v>
      </c>
      <c r="B7" s="143"/>
      <c r="C7" s="143"/>
      <c r="D7" s="143"/>
      <c r="E7" s="34"/>
      <c r="F7" s="23" t="s">
        <v>24</v>
      </c>
      <c r="G7" s="25">
        <v>1.1000000000000001</v>
      </c>
      <c r="H7" s="23"/>
      <c r="I7" s="29">
        <f>E7*G7</f>
        <v>0</v>
      </c>
    </row>
    <row r="8" spans="1:11" s="27" customFormat="1" ht="9.6" x14ac:dyDescent="0.25">
      <c r="A8" s="143" t="s">
        <v>239</v>
      </c>
      <c r="B8" s="143"/>
      <c r="C8" s="143"/>
      <c r="D8" s="143"/>
      <c r="E8" s="34"/>
      <c r="F8" s="23" t="s">
        <v>24</v>
      </c>
      <c r="G8" s="25">
        <v>1.1000000000000001</v>
      </c>
      <c r="H8" s="23"/>
      <c r="I8" s="29">
        <f t="shared" ref="I8:I29" si="0">E8*G8</f>
        <v>0</v>
      </c>
    </row>
    <row r="9" spans="1:11" s="27" customFormat="1" ht="9.6" x14ac:dyDescent="0.25">
      <c r="A9" s="143" t="s">
        <v>240</v>
      </c>
      <c r="B9" s="143"/>
      <c r="C9" s="143"/>
      <c r="D9" s="143"/>
      <c r="E9" s="34"/>
      <c r="F9" s="23" t="s">
        <v>24</v>
      </c>
      <c r="G9" s="25">
        <v>1.1000000000000001</v>
      </c>
      <c r="H9" s="23"/>
      <c r="I9" s="29">
        <f t="shared" ref="I9" si="1">E9*G9</f>
        <v>0</v>
      </c>
    </row>
    <row r="10" spans="1:11" s="27" customFormat="1" ht="9.6" x14ac:dyDescent="0.25">
      <c r="A10" s="143" t="s">
        <v>168</v>
      </c>
      <c r="B10" s="143"/>
      <c r="C10" s="143"/>
      <c r="D10" s="143"/>
      <c r="E10" s="34"/>
      <c r="F10" s="23" t="s">
        <v>24</v>
      </c>
      <c r="G10" s="25">
        <v>1.1000000000000001</v>
      </c>
      <c r="H10" s="23"/>
      <c r="I10" s="29">
        <f t="shared" si="0"/>
        <v>0</v>
      </c>
    </row>
    <row r="11" spans="1:11" s="27" customFormat="1" ht="9.6" x14ac:dyDescent="0.25">
      <c r="A11" s="143" t="s">
        <v>241</v>
      </c>
      <c r="B11" s="143"/>
      <c r="C11" s="143"/>
      <c r="D11" s="143"/>
      <c r="E11" s="34"/>
      <c r="F11" s="23" t="s">
        <v>24</v>
      </c>
      <c r="G11" s="25">
        <v>1.25</v>
      </c>
      <c r="H11" s="23"/>
      <c r="I11" s="29">
        <f t="shared" ref="I11" si="2">E11*G11</f>
        <v>0</v>
      </c>
    </row>
    <row r="12" spans="1:11" s="27" customFormat="1" ht="9.6" x14ac:dyDescent="0.25">
      <c r="A12" s="143" t="s">
        <v>242</v>
      </c>
      <c r="B12" s="143"/>
      <c r="C12" s="143"/>
      <c r="D12" s="143"/>
      <c r="E12" s="34"/>
      <c r="F12" s="23" t="s">
        <v>24</v>
      </c>
      <c r="G12" s="25">
        <v>3</v>
      </c>
      <c r="H12" s="23"/>
      <c r="I12" s="29">
        <f t="shared" ref="I12:I13" si="3">E12*G12</f>
        <v>0</v>
      </c>
    </row>
    <row r="13" spans="1:11" s="27" customFormat="1" ht="9.6" x14ac:dyDescent="0.25">
      <c r="A13" s="143" t="s">
        <v>243</v>
      </c>
      <c r="B13" s="143"/>
      <c r="C13" s="143"/>
      <c r="D13" s="143"/>
      <c r="E13" s="34"/>
      <c r="F13" s="23" t="s">
        <v>24</v>
      </c>
      <c r="G13" s="25">
        <v>2.25</v>
      </c>
      <c r="H13" s="23"/>
      <c r="I13" s="29">
        <f t="shared" si="3"/>
        <v>0</v>
      </c>
    </row>
    <row r="14" spans="1:11" s="27" customFormat="1" ht="9.6" x14ac:dyDescent="0.25">
      <c r="A14" s="143" t="s">
        <v>169</v>
      </c>
      <c r="B14" s="143"/>
      <c r="C14" s="143"/>
      <c r="D14" s="143"/>
      <c r="E14" s="34"/>
      <c r="F14" s="23" t="s">
        <v>24</v>
      </c>
      <c r="G14" s="25">
        <v>1</v>
      </c>
      <c r="H14" s="23"/>
      <c r="I14" s="29">
        <f t="shared" si="0"/>
        <v>0</v>
      </c>
    </row>
    <row r="15" spans="1:11" s="27" customFormat="1" ht="9.6" x14ac:dyDescent="0.25">
      <c r="A15" s="143" t="s">
        <v>170</v>
      </c>
      <c r="B15" s="143"/>
      <c r="C15" s="143"/>
      <c r="D15" s="143"/>
      <c r="E15" s="34"/>
      <c r="F15" s="23" t="s">
        <v>24</v>
      </c>
      <c r="G15" s="25">
        <v>1</v>
      </c>
      <c r="H15" s="23"/>
      <c r="I15" s="29">
        <f t="shared" si="0"/>
        <v>0</v>
      </c>
    </row>
    <row r="16" spans="1:11" s="27" customFormat="1" ht="9.6" x14ac:dyDescent="0.25">
      <c r="A16" s="143" t="s">
        <v>171</v>
      </c>
      <c r="B16" s="143"/>
      <c r="C16" s="143"/>
      <c r="D16" s="143"/>
      <c r="E16" s="34"/>
      <c r="F16" s="23" t="s">
        <v>23</v>
      </c>
      <c r="G16" s="25">
        <v>2.5</v>
      </c>
      <c r="H16" s="23"/>
      <c r="I16" s="29">
        <f t="shared" si="0"/>
        <v>0</v>
      </c>
    </row>
    <row r="17" spans="1:9" s="27" customFormat="1" ht="9.6" x14ac:dyDescent="0.25">
      <c r="A17" s="143" t="s">
        <v>175</v>
      </c>
      <c r="B17" s="143"/>
      <c r="C17" s="143"/>
      <c r="D17" s="143"/>
      <c r="E17" s="34"/>
      <c r="F17" s="23" t="s">
        <v>23</v>
      </c>
      <c r="G17" s="25">
        <v>3</v>
      </c>
      <c r="H17" s="23"/>
      <c r="I17" s="29">
        <f>E17*G17</f>
        <v>0</v>
      </c>
    </row>
    <row r="18" spans="1:9" s="27" customFormat="1" ht="9.6" x14ac:dyDescent="0.25">
      <c r="A18" s="143" t="s">
        <v>184</v>
      </c>
      <c r="B18" s="143"/>
      <c r="C18" s="143"/>
      <c r="D18" s="143"/>
      <c r="E18" s="34"/>
      <c r="F18" s="23" t="s">
        <v>23</v>
      </c>
      <c r="G18" s="25">
        <v>4</v>
      </c>
      <c r="H18" s="23"/>
      <c r="I18" s="29">
        <f t="shared" si="0"/>
        <v>0</v>
      </c>
    </row>
    <row r="19" spans="1:9" s="27" customFormat="1" ht="9.6" x14ac:dyDescent="0.25">
      <c r="A19" s="143" t="s">
        <v>244</v>
      </c>
      <c r="B19" s="143"/>
      <c r="C19" s="143"/>
      <c r="D19" s="143"/>
      <c r="E19" s="34"/>
      <c r="F19" s="23" t="s">
        <v>23</v>
      </c>
      <c r="G19" s="25">
        <v>4</v>
      </c>
      <c r="H19" s="23"/>
      <c r="I19" s="29">
        <f t="shared" ref="I19" si="4">E19*G19</f>
        <v>0</v>
      </c>
    </row>
    <row r="20" spans="1:9" s="27" customFormat="1" ht="9.6" x14ac:dyDescent="0.25">
      <c r="A20" s="143" t="s">
        <v>172</v>
      </c>
      <c r="B20" s="143"/>
      <c r="C20" s="143"/>
      <c r="D20" s="143"/>
      <c r="E20" s="34"/>
      <c r="F20" s="23" t="s">
        <v>23</v>
      </c>
      <c r="G20" s="25">
        <v>4</v>
      </c>
      <c r="H20" s="23"/>
      <c r="I20" s="29">
        <f t="shared" si="0"/>
        <v>0</v>
      </c>
    </row>
    <row r="21" spans="1:9" s="27" customFormat="1" ht="9.6" x14ac:dyDescent="0.25">
      <c r="A21" s="143" t="s">
        <v>173</v>
      </c>
      <c r="B21" s="143"/>
      <c r="C21" s="143"/>
      <c r="D21" s="143"/>
      <c r="E21" s="34"/>
      <c r="F21" s="23" t="s">
        <v>23</v>
      </c>
      <c r="G21" s="25">
        <v>4</v>
      </c>
      <c r="H21" s="23"/>
      <c r="I21" s="29">
        <f t="shared" si="0"/>
        <v>0</v>
      </c>
    </row>
    <row r="22" spans="1:9" s="27" customFormat="1" ht="9.6" x14ac:dyDescent="0.25">
      <c r="A22" s="143" t="s">
        <v>174</v>
      </c>
      <c r="B22" s="143"/>
      <c r="C22" s="143"/>
      <c r="D22" s="143"/>
      <c r="E22" s="34"/>
      <c r="F22" s="23" t="s">
        <v>23</v>
      </c>
      <c r="G22" s="25">
        <v>4</v>
      </c>
      <c r="H22" s="23"/>
      <c r="I22" s="29">
        <f t="shared" si="0"/>
        <v>0</v>
      </c>
    </row>
    <row r="23" spans="1:9" s="27" customFormat="1" ht="9.6" x14ac:dyDescent="0.25">
      <c r="A23" s="143" t="s">
        <v>176</v>
      </c>
      <c r="B23" s="143"/>
      <c r="C23" s="143"/>
      <c r="D23" s="143"/>
      <c r="E23" s="34"/>
      <c r="F23" s="23" t="s">
        <v>23</v>
      </c>
      <c r="G23" s="25">
        <v>5</v>
      </c>
      <c r="H23" s="23"/>
      <c r="I23" s="29">
        <f>E23*G23</f>
        <v>0</v>
      </c>
    </row>
    <row r="24" spans="1:9" s="27" customFormat="1" ht="9.6" x14ac:dyDescent="0.25">
      <c r="A24" s="143" t="s">
        <v>179</v>
      </c>
      <c r="B24" s="143"/>
      <c r="C24" s="143"/>
      <c r="D24" s="143"/>
      <c r="E24" s="34"/>
      <c r="F24" s="23" t="s">
        <v>25</v>
      </c>
      <c r="G24" s="25">
        <v>4</v>
      </c>
      <c r="H24" s="23"/>
      <c r="I24" s="29">
        <f t="shared" si="0"/>
        <v>0</v>
      </c>
    </row>
    <row r="25" spans="1:9" s="27" customFormat="1" ht="9.6" x14ac:dyDescent="0.25">
      <c r="A25" s="143" t="s">
        <v>180</v>
      </c>
      <c r="B25" s="143"/>
      <c r="C25" s="143"/>
      <c r="D25" s="143"/>
      <c r="E25" s="34"/>
      <c r="F25" s="23" t="s">
        <v>25</v>
      </c>
      <c r="G25" s="25">
        <v>3</v>
      </c>
      <c r="H25" s="23"/>
      <c r="I25" s="29">
        <f t="shared" si="0"/>
        <v>0</v>
      </c>
    </row>
    <row r="26" spans="1:9" s="27" customFormat="1" ht="9.6" x14ac:dyDescent="0.25">
      <c r="A26" s="143" t="s">
        <v>246</v>
      </c>
      <c r="B26" s="143"/>
      <c r="C26" s="143"/>
      <c r="D26" s="143"/>
      <c r="E26" s="34"/>
      <c r="F26" s="23" t="s">
        <v>25</v>
      </c>
      <c r="G26" s="25">
        <v>50</v>
      </c>
      <c r="H26" s="23"/>
      <c r="I26" s="29">
        <f t="shared" si="0"/>
        <v>0</v>
      </c>
    </row>
    <row r="27" spans="1:9" s="27" customFormat="1" ht="9.6" x14ac:dyDescent="0.25">
      <c r="A27" s="143" t="s">
        <v>245</v>
      </c>
      <c r="B27" s="143"/>
      <c r="C27" s="143"/>
      <c r="D27" s="143"/>
      <c r="E27" s="34"/>
      <c r="F27" s="23" t="s">
        <v>25</v>
      </c>
      <c r="G27" s="25">
        <v>75</v>
      </c>
      <c r="H27" s="23"/>
      <c r="I27" s="29">
        <f t="shared" si="0"/>
        <v>0</v>
      </c>
    </row>
    <row r="28" spans="1:9" s="27" customFormat="1" ht="9.6" x14ac:dyDescent="0.25">
      <c r="A28" s="135"/>
      <c r="B28" s="135"/>
      <c r="C28" s="135"/>
      <c r="D28" s="135"/>
      <c r="E28" s="34"/>
      <c r="F28" s="49"/>
      <c r="G28" s="42">
        <v>0</v>
      </c>
      <c r="H28" s="23"/>
      <c r="I28" s="29">
        <f t="shared" si="0"/>
        <v>0</v>
      </c>
    </row>
    <row r="29" spans="1:9" s="27" customFormat="1" ht="9.6" x14ac:dyDescent="0.25">
      <c r="A29" s="135"/>
      <c r="B29" s="135"/>
      <c r="C29" s="135"/>
      <c r="D29" s="135"/>
      <c r="E29" s="34"/>
      <c r="F29" s="49"/>
      <c r="G29" s="42">
        <v>0</v>
      </c>
      <c r="H29" s="23"/>
      <c r="I29" s="29">
        <f t="shared" si="0"/>
        <v>0</v>
      </c>
    </row>
    <row r="30" spans="1:9" s="27" customFormat="1" ht="9.6" x14ac:dyDescent="0.25">
      <c r="A30" s="23"/>
      <c r="B30" s="23"/>
      <c r="C30" s="23"/>
      <c r="D30" s="23"/>
      <c r="E30" s="23"/>
      <c r="F30" s="23"/>
      <c r="G30" s="23"/>
      <c r="H30" s="23"/>
      <c r="I30" s="23"/>
    </row>
    <row r="31" spans="1:9" s="27" customFormat="1" ht="10.199999999999999" x14ac:dyDescent="0.25">
      <c r="A31" s="144" t="s">
        <v>248</v>
      </c>
      <c r="B31" s="144"/>
      <c r="C31" s="144"/>
      <c r="D31" s="144"/>
      <c r="E31" s="144"/>
      <c r="F31" s="144"/>
      <c r="G31" s="144"/>
      <c r="H31" s="144"/>
      <c r="I31" s="78"/>
    </row>
    <row r="32" spans="1:9" s="27" customFormat="1" ht="9.6" x14ac:dyDescent="0.25">
      <c r="A32" s="143" t="s">
        <v>186</v>
      </c>
      <c r="B32" s="143"/>
      <c r="C32" s="143"/>
      <c r="D32" s="143"/>
      <c r="E32" s="34"/>
      <c r="F32" s="23" t="s">
        <v>25</v>
      </c>
      <c r="G32" s="25">
        <v>275</v>
      </c>
      <c r="H32" s="23"/>
      <c r="I32" s="29">
        <f>E32*G32</f>
        <v>0</v>
      </c>
    </row>
    <row r="33" spans="1:9" s="27" customFormat="1" ht="9.6" x14ac:dyDescent="0.25">
      <c r="A33" s="143" t="s">
        <v>185</v>
      </c>
      <c r="B33" s="143"/>
      <c r="C33" s="143"/>
      <c r="D33" s="143"/>
      <c r="E33" s="34"/>
      <c r="F33" s="23" t="s">
        <v>25</v>
      </c>
      <c r="G33" s="25">
        <v>300</v>
      </c>
      <c r="H33" s="23"/>
      <c r="I33" s="29">
        <f t="shared" ref="I33:I44" si="5">E33*G33</f>
        <v>0</v>
      </c>
    </row>
    <row r="34" spans="1:9" s="27" customFormat="1" ht="9.6" x14ac:dyDescent="0.25">
      <c r="A34" s="143" t="s">
        <v>181</v>
      </c>
      <c r="B34" s="143"/>
      <c r="C34" s="143"/>
      <c r="D34" s="143"/>
      <c r="E34" s="34"/>
      <c r="F34" s="23" t="s">
        <v>25</v>
      </c>
      <c r="G34" s="25">
        <v>300</v>
      </c>
      <c r="H34" s="23"/>
      <c r="I34" s="29">
        <f t="shared" si="5"/>
        <v>0</v>
      </c>
    </row>
    <row r="35" spans="1:9" s="27" customFormat="1" ht="9.6" x14ac:dyDescent="0.25">
      <c r="A35" s="143" t="s">
        <v>182</v>
      </c>
      <c r="B35" s="143"/>
      <c r="C35" s="143"/>
      <c r="D35" s="143"/>
      <c r="E35" s="34"/>
      <c r="F35" s="23" t="s">
        <v>25</v>
      </c>
      <c r="G35" s="25">
        <v>400</v>
      </c>
      <c r="H35" s="23"/>
      <c r="I35" s="29">
        <f t="shared" si="5"/>
        <v>0</v>
      </c>
    </row>
    <row r="36" spans="1:9" s="27" customFormat="1" ht="9.6" x14ac:dyDescent="0.25">
      <c r="A36" s="143" t="s">
        <v>249</v>
      </c>
      <c r="B36" s="143"/>
      <c r="C36" s="143"/>
      <c r="D36" s="143"/>
      <c r="E36" s="34"/>
      <c r="F36" s="23" t="s">
        <v>25</v>
      </c>
      <c r="G36" s="25">
        <v>200</v>
      </c>
      <c r="H36" s="23"/>
      <c r="I36" s="29">
        <f t="shared" ref="I36:I37" si="6">E36*G36</f>
        <v>0</v>
      </c>
    </row>
    <row r="37" spans="1:9" s="27" customFormat="1" ht="9.6" x14ac:dyDescent="0.25">
      <c r="A37" s="143" t="s">
        <v>250</v>
      </c>
      <c r="B37" s="143"/>
      <c r="C37" s="143"/>
      <c r="D37" s="143"/>
      <c r="E37" s="34"/>
      <c r="F37" s="23" t="s">
        <v>25</v>
      </c>
      <c r="G37" s="25">
        <v>550</v>
      </c>
      <c r="H37" s="23"/>
      <c r="I37" s="29">
        <f t="shared" si="6"/>
        <v>0</v>
      </c>
    </row>
    <row r="38" spans="1:9" s="27" customFormat="1" ht="9.6" x14ac:dyDescent="0.25">
      <c r="A38" s="143" t="s">
        <v>18</v>
      </c>
      <c r="B38" s="143"/>
      <c r="C38" s="143"/>
      <c r="D38" s="143"/>
      <c r="E38" s="34"/>
      <c r="F38" s="23" t="s">
        <v>25</v>
      </c>
      <c r="G38" s="25">
        <v>200</v>
      </c>
      <c r="H38" s="23"/>
      <c r="I38" s="29">
        <f t="shared" si="5"/>
        <v>0</v>
      </c>
    </row>
    <row r="39" spans="1:9" s="27" customFormat="1" ht="9.6" x14ac:dyDescent="0.25">
      <c r="A39" s="143" t="s">
        <v>251</v>
      </c>
      <c r="B39" s="143"/>
      <c r="C39" s="143"/>
      <c r="D39" s="143"/>
      <c r="E39" s="34"/>
      <c r="F39" s="23" t="s">
        <v>25</v>
      </c>
      <c r="G39" s="25">
        <v>100</v>
      </c>
      <c r="H39" s="23"/>
      <c r="I39" s="29">
        <f t="shared" ref="I39" si="7">E39*G39</f>
        <v>0</v>
      </c>
    </row>
    <row r="40" spans="1:9" s="27" customFormat="1" ht="9.6" x14ac:dyDescent="0.25">
      <c r="A40" s="143" t="s">
        <v>252</v>
      </c>
      <c r="B40" s="143"/>
      <c r="C40" s="143"/>
      <c r="D40" s="143"/>
      <c r="E40" s="34"/>
      <c r="F40" s="23" t="s">
        <v>25</v>
      </c>
      <c r="G40" s="25">
        <v>100</v>
      </c>
      <c r="H40" s="23"/>
      <c r="I40" s="29">
        <f t="shared" si="5"/>
        <v>0</v>
      </c>
    </row>
    <row r="41" spans="1:9" s="27" customFormat="1" ht="9.6" x14ac:dyDescent="0.25">
      <c r="A41" s="143" t="s">
        <v>177</v>
      </c>
      <c r="B41" s="143"/>
      <c r="C41" s="143"/>
      <c r="D41" s="143"/>
      <c r="E41" s="34"/>
      <c r="F41" s="23" t="s">
        <v>25</v>
      </c>
      <c r="G41" s="25">
        <v>100</v>
      </c>
      <c r="H41" s="23"/>
      <c r="I41" s="29">
        <f t="shared" si="5"/>
        <v>0</v>
      </c>
    </row>
    <row r="42" spans="1:9" s="27" customFormat="1" ht="9.6" x14ac:dyDescent="0.25">
      <c r="A42" s="143" t="s">
        <v>178</v>
      </c>
      <c r="B42" s="143"/>
      <c r="C42" s="143"/>
      <c r="D42" s="143"/>
      <c r="E42" s="34"/>
      <c r="F42" s="23" t="s">
        <v>25</v>
      </c>
      <c r="G42" s="25">
        <v>150</v>
      </c>
      <c r="H42" s="23"/>
      <c r="I42" s="29">
        <f t="shared" si="5"/>
        <v>0</v>
      </c>
    </row>
    <row r="43" spans="1:9" s="27" customFormat="1" ht="9.6" x14ac:dyDescent="0.25">
      <c r="A43" s="135"/>
      <c r="B43" s="135"/>
      <c r="C43" s="135"/>
      <c r="D43" s="135"/>
      <c r="E43" s="34"/>
      <c r="F43" s="49"/>
      <c r="G43" s="42">
        <v>0</v>
      </c>
      <c r="H43" s="23"/>
      <c r="I43" s="29">
        <f t="shared" si="5"/>
        <v>0</v>
      </c>
    </row>
    <row r="44" spans="1:9" s="27" customFormat="1" ht="9.6" x14ac:dyDescent="0.25">
      <c r="A44" s="135"/>
      <c r="B44" s="135"/>
      <c r="C44" s="135"/>
      <c r="D44" s="135"/>
      <c r="E44" s="34"/>
      <c r="F44" s="49"/>
      <c r="G44" s="42">
        <v>0</v>
      </c>
      <c r="H44" s="23"/>
      <c r="I44" s="29">
        <f t="shared" si="5"/>
        <v>0</v>
      </c>
    </row>
    <row r="45" spans="1:9" s="27" customFormat="1" ht="9.6" x14ac:dyDescent="0.25">
      <c r="A45" s="23"/>
      <c r="B45" s="23"/>
      <c r="C45" s="23"/>
      <c r="D45" s="23"/>
      <c r="E45" s="23"/>
      <c r="F45" s="23"/>
      <c r="G45" s="23"/>
      <c r="H45" s="23"/>
      <c r="I45" s="23"/>
    </row>
    <row r="46" spans="1:9" s="27" customFormat="1" ht="10.199999999999999" x14ac:dyDescent="0.25">
      <c r="A46" s="144" t="s">
        <v>158</v>
      </c>
      <c r="B46" s="144"/>
      <c r="C46" s="144"/>
      <c r="D46" s="144"/>
      <c r="E46" s="144"/>
      <c r="F46" s="144"/>
      <c r="G46" s="144"/>
      <c r="H46" s="144"/>
      <c r="I46" s="78"/>
    </row>
    <row r="47" spans="1:9" s="27" customFormat="1" ht="9.6" x14ac:dyDescent="0.25">
      <c r="A47" s="143" t="s">
        <v>167</v>
      </c>
      <c r="B47" s="143"/>
      <c r="C47" s="143"/>
      <c r="D47" s="143"/>
      <c r="E47" s="34"/>
      <c r="F47" s="23" t="s">
        <v>56</v>
      </c>
      <c r="G47" s="25">
        <v>1000</v>
      </c>
      <c r="H47" s="23"/>
      <c r="I47" s="29">
        <f>E47*G47</f>
        <v>0</v>
      </c>
    </row>
    <row r="48" spans="1:9" s="27" customFormat="1" ht="9.6" x14ac:dyDescent="0.25">
      <c r="A48" s="143" t="s">
        <v>166</v>
      </c>
      <c r="B48" s="143"/>
      <c r="C48" s="143"/>
      <c r="D48" s="143"/>
      <c r="E48" s="34"/>
      <c r="F48" s="23" t="s">
        <v>56</v>
      </c>
      <c r="G48" s="25">
        <v>5000</v>
      </c>
      <c r="H48" s="23"/>
      <c r="I48" s="29">
        <f t="shared" ref="I48:I54" si="8">E48*G48</f>
        <v>0</v>
      </c>
    </row>
    <row r="49" spans="1:9" s="27" customFormat="1" ht="9.6" x14ac:dyDescent="0.25">
      <c r="A49" s="143" t="s">
        <v>165</v>
      </c>
      <c r="B49" s="143"/>
      <c r="C49" s="143"/>
      <c r="D49" s="143"/>
      <c r="E49" s="34"/>
      <c r="F49" s="23" t="s">
        <v>56</v>
      </c>
      <c r="G49" s="25">
        <v>28000</v>
      </c>
      <c r="H49" s="23"/>
      <c r="I49" s="29">
        <f t="shared" si="8"/>
        <v>0</v>
      </c>
    </row>
    <row r="50" spans="1:9" s="27" customFormat="1" ht="9.6" x14ac:dyDescent="0.25">
      <c r="A50" s="143" t="s">
        <v>19</v>
      </c>
      <c r="B50" s="143"/>
      <c r="C50" s="143"/>
      <c r="D50" s="143"/>
      <c r="E50" s="34"/>
      <c r="F50" s="23" t="s">
        <v>25</v>
      </c>
      <c r="G50" s="25">
        <v>90</v>
      </c>
      <c r="H50" s="23"/>
      <c r="I50" s="29">
        <f t="shared" si="8"/>
        <v>0</v>
      </c>
    </row>
    <row r="51" spans="1:9" s="27" customFormat="1" ht="9.6" x14ac:dyDescent="0.25">
      <c r="A51" s="143" t="s">
        <v>16</v>
      </c>
      <c r="B51" s="143"/>
      <c r="C51" s="143"/>
      <c r="D51" s="143"/>
      <c r="E51" s="34"/>
      <c r="F51" s="23" t="s">
        <v>24</v>
      </c>
      <c r="G51" s="25">
        <v>100</v>
      </c>
      <c r="H51" s="23"/>
      <c r="I51" s="29">
        <f t="shared" ref="I51" si="9">E51*G51</f>
        <v>0</v>
      </c>
    </row>
    <row r="52" spans="1:9" s="27" customFormat="1" ht="9.6" x14ac:dyDescent="0.25">
      <c r="A52" s="143" t="s">
        <v>183</v>
      </c>
      <c r="B52" s="143"/>
      <c r="C52" s="143"/>
      <c r="D52" s="143"/>
      <c r="E52" s="34"/>
      <c r="F52" s="23" t="s">
        <v>24</v>
      </c>
      <c r="G52" s="25">
        <v>25</v>
      </c>
      <c r="H52" s="23"/>
      <c r="I52" s="29">
        <f t="shared" si="8"/>
        <v>0</v>
      </c>
    </row>
    <row r="53" spans="1:9" s="27" customFormat="1" ht="9.6" x14ac:dyDescent="0.25">
      <c r="A53" s="135"/>
      <c r="B53" s="135"/>
      <c r="C53" s="135"/>
      <c r="D53" s="135"/>
      <c r="E53" s="34"/>
      <c r="F53" s="49"/>
      <c r="G53" s="42">
        <v>0</v>
      </c>
      <c r="H53" s="23"/>
      <c r="I53" s="29">
        <f t="shared" si="8"/>
        <v>0</v>
      </c>
    </row>
    <row r="54" spans="1:9" s="27" customFormat="1" ht="9.6" x14ac:dyDescent="0.25">
      <c r="A54" s="135"/>
      <c r="B54" s="135"/>
      <c r="C54" s="135"/>
      <c r="D54" s="135"/>
      <c r="E54" s="34"/>
      <c r="F54" s="49"/>
      <c r="G54" s="42">
        <v>0</v>
      </c>
      <c r="H54" s="23"/>
      <c r="I54" s="29">
        <f t="shared" si="8"/>
        <v>0</v>
      </c>
    </row>
    <row r="55" spans="1:9" s="39" customFormat="1" ht="5.0999999999999996" customHeight="1" x14ac:dyDescent="0.25">
      <c r="A55" s="4"/>
      <c r="B55" s="4"/>
      <c r="C55" s="90"/>
      <c r="D55" s="4"/>
      <c r="E55" s="90"/>
      <c r="F55" s="4"/>
      <c r="G55" s="91"/>
      <c r="H55" s="4"/>
      <c r="I55" s="92"/>
    </row>
    <row r="56" spans="1:9" s="39" customFormat="1" ht="15" customHeight="1" thickBot="1" x14ac:dyDescent="0.3">
      <c r="A56" s="137" t="s">
        <v>41</v>
      </c>
      <c r="B56" s="137"/>
      <c r="C56" s="137"/>
      <c r="D56" s="137"/>
      <c r="E56" s="137"/>
      <c r="F56" s="137"/>
      <c r="G56" s="137"/>
      <c r="H56" s="137"/>
      <c r="I56" s="87">
        <f>SUM(I7:I55)</f>
        <v>0</v>
      </c>
    </row>
    <row r="57" spans="1:9" s="27" customFormat="1" ht="10.199999999999999" thickTop="1" x14ac:dyDescent="0.25">
      <c r="A57" s="23"/>
      <c r="B57" s="23"/>
      <c r="C57" s="23"/>
      <c r="D57" s="23"/>
      <c r="E57" s="23"/>
      <c r="F57" s="23"/>
      <c r="G57" s="23"/>
      <c r="H57" s="23"/>
      <c r="I57" s="23"/>
    </row>
    <row r="58" spans="1:9" s="27" customFormat="1" ht="10.199999999999999" x14ac:dyDescent="0.25">
      <c r="A58" s="145" t="s">
        <v>162</v>
      </c>
      <c r="B58" s="139"/>
      <c r="C58" s="139"/>
      <c r="D58" s="139"/>
      <c r="E58" s="139"/>
      <c r="F58" s="139"/>
      <c r="G58" s="139"/>
      <c r="H58" s="139"/>
      <c r="I58" s="139"/>
    </row>
    <row r="59" spans="1:9" s="27" customFormat="1" ht="10.199999999999999" x14ac:dyDescent="0.25">
      <c r="A59" s="144" t="s">
        <v>156</v>
      </c>
      <c r="B59" s="144"/>
      <c r="C59" s="144"/>
      <c r="D59" s="144"/>
      <c r="E59" s="144"/>
      <c r="F59" s="144"/>
      <c r="G59" s="144"/>
      <c r="H59" s="144"/>
      <c r="I59" s="144"/>
    </row>
    <row r="60" spans="1:9" ht="9" customHeight="1" x14ac:dyDescent="0.25">
      <c r="A60" s="143" t="s">
        <v>188</v>
      </c>
      <c r="B60" s="143"/>
      <c r="C60" s="143"/>
      <c r="D60" s="143"/>
      <c r="E60" s="34"/>
      <c r="F60" s="23" t="s">
        <v>25</v>
      </c>
      <c r="G60" s="25">
        <v>292600</v>
      </c>
      <c r="H60" s="23"/>
      <c r="I60" s="29">
        <f>E60*G60</f>
        <v>0</v>
      </c>
    </row>
    <row r="61" spans="1:9" ht="9" customHeight="1" x14ac:dyDescent="0.25">
      <c r="A61" s="143" t="s">
        <v>157</v>
      </c>
      <c r="B61" s="143"/>
      <c r="C61" s="143"/>
      <c r="D61" s="143"/>
      <c r="E61" s="34"/>
      <c r="F61" s="23" t="s">
        <v>25</v>
      </c>
      <c r="G61" s="25">
        <v>73150</v>
      </c>
      <c r="H61" s="23"/>
      <c r="I61" s="29">
        <f t="shared" ref="I61:I74" si="10">E61*G61</f>
        <v>0</v>
      </c>
    </row>
    <row r="62" spans="1:9" ht="9" customHeight="1" x14ac:dyDescent="0.25">
      <c r="A62" s="143" t="s">
        <v>189</v>
      </c>
      <c r="B62" s="143"/>
      <c r="C62" s="143"/>
      <c r="D62" s="143"/>
      <c r="E62" s="34"/>
      <c r="F62" s="23" t="s">
        <v>24</v>
      </c>
      <c r="G62" s="25">
        <v>30</v>
      </c>
      <c r="H62" s="23"/>
      <c r="I62" s="29">
        <f t="shared" si="10"/>
        <v>0</v>
      </c>
    </row>
    <row r="63" spans="1:9" ht="9" customHeight="1" x14ac:dyDescent="0.25">
      <c r="A63" s="143" t="s">
        <v>253</v>
      </c>
      <c r="B63" s="143"/>
      <c r="C63" s="143"/>
      <c r="D63" s="143"/>
      <c r="E63" s="34"/>
      <c r="F63" s="23" t="s">
        <v>24</v>
      </c>
      <c r="G63" s="25">
        <v>3</v>
      </c>
      <c r="H63" s="23"/>
      <c r="I63" s="29">
        <f t="shared" ref="I63:I70" si="11">E63*G63</f>
        <v>0</v>
      </c>
    </row>
    <row r="64" spans="1:9" ht="9" customHeight="1" x14ac:dyDescent="0.25">
      <c r="A64" s="143" t="s">
        <v>254</v>
      </c>
      <c r="B64" s="143"/>
      <c r="C64" s="143"/>
      <c r="D64" s="143"/>
      <c r="E64" s="34"/>
      <c r="F64" s="23" t="s">
        <v>24</v>
      </c>
      <c r="G64" s="25">
        <v>3</v>
      </c>
      <c r="H64" s="23"/>
      <c r="I64" s="29">
        <f t="shared" si="11"/>
        <v>0</v>
      </c>
    </row>
    <row r="65" spans="1:9" ht="9" customHeight="1" x14ac:dyDescent="0.25">
      <c r="A65" s="143" t="s">
        <v>255</v>
      </c>
      <c r="B65" s="143"/>
      <c r="C65" s="143"/>
      <c r="D65" s="143"/>
      <c r="E65" s="34"/>
      <c r="F65" s="23" t="s">
        <v>25</v>
      </c>
      <c r="G65" s="25">
        <v>9500</v>
      </c>
      <c r="H65" s="23"/>
      <c r="I65" s="29">
        <f t="shared" si="11"/>
        <v>0</v>
      </c>
    </row>
    <row r="66" spans="1:9" ht="9" customHeight="1" x14ac:dyDescent="0.25">
      <c r="A66" s="143" t="s">
        <v>256</v>
      </c>
      <c r="B66" s="143"/>
      <c r="C66" s="143"/>
      <c r="D66" s="143"/>
      <c r="E66" s="34"/>
      <c r="F66" s="23" t="s">
        <v>25</v>
      </c>
      <c r="G66" s="25">
        <v>500</v>
      </c>
      <c r="H66" s="23"/>
      <c r="I66" s="29">
        <f t="shared" si="11"/>
        <v>0</v>
      </c>
    </row>
    <row r="67" spans="1:9" ht="9" customHeight="1" x14ac:dyDescent="0.25">
      <c r="A67" s="143" t="s">
        <v>257</v>
      </c>
      <c r="B67" s="143"/>
      <c r="C67" s="143"/>
      <c r="D67" s="143"/>
      <c r="E67" s="34"/>
      <c r="F67" s="23" t="s">
        <v>25</v>
      </c>
      <c r="G67" s="25">
        <v>750</v>
      </c>
      <c r="H67" s="23"/>
      <c r="I67" s="29">
        <f t="shared" si="11"/>
        <v>0</v>
      </c>
    </row>
    <row r="68" spans="1:9" ht="9" customHeight="1" x14ac:dyDescent="0.25">
      <c r="A68" s="143" t="s">
        <v>258</v>
      </c>
      <c r="B68" s="143"/>
      <c r="C68" s="143"/>
      <c r="D68" s="143"/>
      <c r="E68" s="34"/>
      <c r="F68" s="23" t="s">
        <v>25</v>
      </c>
      <c r="G68" s="25">
        <v>1000</v>
      </c>
      <c r="H68" s="23"/>
      <c r="I68" s="29">
        <f t="shared" si="11"/>
        <v>0</v>
      </c>
    </row>
    <row r="69" spans="1:9" ht="9" customHeight="1" x14ac:dyDescent="0.25">
      <c r="A69" s="143" t="s">
        <v>259</v>
      </c>
      <c r="B69" s="143"/>
      <c r="C69" s="143"/>
      <c r="D69" s="143"/>
      <c r="E69" s="34"/>
      <c r="F69" s="23" t="s">
        <v>25</v>
      </c>
      <c r="G69" s="25">
        <v>900</v>
      </c>
      <c r="H69" s="23"/>
      <c r="I69" s="29">
        <f t="shared" si="11"/>
        <v>0</v>
      </c>
    </row>
    <row r="70" spans="1:9" ht="9" customHeight="1" x14ac:dyDescent="0.25">
      <c r="A70" s="143" t="s">
        <v>260</v>
      </c>
      <c r="B70" s="143"/>
      <c r="C70" s="143"/>
      <c r="D70" s="143"/>
      <c r="E70" s="34"/>
      <c r="F70" s="23" t="s">
        <v>25</v>
      </c>
      <c r="G70" s="25">
        <v>900</v>
      </c>
      <c r="H70" s="23"/>
      <c r="I70" s="29">
        <f t="shared" si="11"/>
        <v>0</v>
      </c>
    </row>
    <row r="71" spans="1:9" s="27" customFormat="1" ht="9.6" x14ac:dyDescent="0.25">
      <c r="A71" s="143" t="s">
        <v>159</v>
      </c>
      <c r="B71" s="143"/>
      <c r="C71" s="143"/>
      <c r="D71" s="143"/>
      <c r="E71" s="34"/>
      <c r="F71" s="23" t="s">
        <v>25</v>
      </c>
      <c r="G71" s="25">
        <v>800</v>
      </c>
      <c r="H71" s="23"/>
      <c r="I71" s="29">
        <f t="shared" si="10"/>
        <v>0</v>
      </c>
    </row>
    <row r="72" spans="1:9" s="27" customFormat="1" ht="9.6" x14ac:dyDescent="0.25">
      <c r="A72" s="135"/>
      <c r="B72" s="135"/>
      <c r="C72" s="135"/>
      <c r="D72" s="135"/>
      <c r="E72" s="34"/>
      <c r="F72" s="49"/>
      <c r="G72" s="42">
        <v>0</v>
      </c>
      <c r="H72" s="23"/>
      <c r="I72" s="29">
        <f t="shared" si="10"/>
        <v>0</v>
      </c>
    </row>
    <row r="73" spans="1:9" s="27" customFormat="1" ht="9.6" x14ac:dyDescent="0.25">
      <c r="A73" s="135"/>
      <c r="B73" s="135"/>
      <c r="C73" s="135"/>
      <c r="D73" s="135"/>
      <c r="E73" s="34"/>
      <c r="F73" s="49"/>
      <c r="G73" s="42">
        <v>0</v>
      </c>
      <c r="H73" s="23"/>
      <c r="I73" s="29">
        <f t="shared" si="10"/>
        <v>0</v>
      </c>
    </row>
    <row r="74" spans="1:9" s="27" customFormat="1" ht="9.6" x14ac:dyDescent="0.25">
      <c r="A74" s="135"/>
      <c r="B74" s="135"/>
      <c r="C74" s="135"/>
      <c r="D74" s="135"/>
      <c r="E74" s="34"/>
      <c r="F74" s="49"/>
      <c r="G74" s="42">
        <v>0</v>
      </c>
      <c r="H74" s="23"/>
      <c r="I74" s="29">
        <f t="shared" si="10"/>
        <v>0</v>
      </c>
    </row>
    <row r="75" spans="1:9" s="39" customFormat="1" ht="5.0999999999999996" customHeight="1" x14ac:dyDescent="0.25">
      <c r="A75" s="43"/>
      <c r="B75" s="43"/>
      <c r="C75" s="44"/>
      <c r="D75" s="43"/>
      <c r="E75" s="44"/>
      <c r="F75" s="43"/>
      <c r="G75" s="45"/>
      <c r="H75" s="43"/>
      <c r="I75" s="46"/>
    </row>
    <row r="76" spans="1:9" s="39" customFormat="1" ht="15" customHeight="1" thickBot="1" x14ac:dyDescent="0.3">
      <c r="A76" s="137" t="s">
        <v>261</v>
      </c>
      <c r="B76" s="137"/>
      <c r="C76" s="137"/>
      <c r="D76" s="137"/>
      <c r="E76" s="137"/>
      <c r="F76" s="137"/>
      <c r="G76" s="137"/>
      <c r="H76" s="137"/>
      <c r="I76" s="87">
        <f>SUM(I60:I75)</f>
        <v>0</v>
      </c>
    </row>
    <row r="77" spans="1:9" ht="13.8" thickTop="1" x14ac:dyDescent="0.25">
      <c r="I77" s="79"/>
    </row>
    <row r="96" spans="1:9" s="39" customFormat="1" ht="9" customHeight="1" x14ac:dyDescent="0.25">
      <c r="A96" s="33"/>
      <c r="B96" s="33"/>
      <c r="C96" s="33"/>
      <c r="D96" s="33"/>
      <c r="E96" s="33"/>
      <c r="F96" s="33"/>
      <c r="G96" s="33"/>
      <c r="H96" s="33"/>
      <c r="I96" s="41"/>
    </row>
    <row r="97" spans="1:9" s="39" customFormat="1" ht="9" customHeight="1" x14ac:dyDescent="0.25">
      <c r="A97" s="33"/>
      <c r="B97" s="33"/>
      <c r="C97" s="33"/>
      <c r="D97" s="33"/>
      <c r="E97" s="33"/>
      <c r="F97" s="33"/>
      <c r="G97" s="33"/>
      <c r="H97" s="33"/>
      <c r="I97" s="41"/>
    </row>
    <row r="98" spans="1:9" s="39" customFormat="1" ht="9" customHeight="1" x14ac:dyDescent="0.25">
      <c r="A98" s="33"/>
      <c r="B98" s="33"/>
      <c r="C98" s="33"/>
      <c r="D98" s="33"/>
      <c r="E98" s="33"/>
      <c r="F98" s="33"/>
      <c r="G98" s="33"/>
      <c r="H98" s="33"/>
      <c r="I98" s="41"/>
    </row>
    <row r="99" spans="1:9" s="39" customFormat="1" ht="9" customHeight="1" x14ac:dyDescent="0.25">
      <c r="A99" s="33"/>
      <c r="B99" s="33"/>
      <c r="C99" s="33"/>
      <c r="D99" s="33"/>
      <c r="E99" s="33"/>
      <c r="F99" s="33"/>
      <c r="G99" s="33"/>
      <c r="H99" s="33"/>
      <c r="I99" s="41"/>
    </row>
    <row r="100" spans="1:9" s="39" customFormat="1" ht="9" customHeight="1" x14ac:dyDescent="0.25">
      <c r="A100" s="33"/>
      <c r="B100" s="33"/>
      <c r="C100" s="33"/>
      <c r="D100" s="33"/>
      <c r="E100" s="33"/>
      <c r="F100" s="33"/>
      <c r="G100" s="33"/>
      <c r="H100" s="33"/>
      <c r="I100" s="41"/>
    </row>
  </sheetData>
  <sheetProtection algorithmName="SHA-512" hashValue="dYp9blI90ioUZPUnvhBNqvAzDY9lAjnST2jqDDTzvgMiVP04ozjAO5imMOt8nUnOu7rs8TJDrUtp7ACUTNND7A==" saltValue="O5RC479DkRuR0JI9ro0QDQ==" spinCount="100000" sheet="1" selectLockedCells="1"/>
  <mergeCells count="71">
    <mergeCell ref="A28:D28"/>
    <mergeCell ref="A24:D24"/>
    <mergeCell ref="A35:D35"/>
    <mergeCell ref="A52:D52"/>
    <mergeCell ref="A29:D29"/>
    <mergeCell ref="A43:D43"/>
    <mergeCell ref="A44:D44"/>
    <mergeCell ref="A47:D47"/>
    <mergeCell ref="A50:D50"/>
    <mergeCell ref="A48:D48"/>
    <mergeCell ref="A41:D41"/>
    <mergeCell ref="A42:D42"/>
    <mergeCell ref="A36:D36"/>
    <mergeCell ref="A27:D27"/>
    <mergeCell ref="A25:D25"/>
    <mergeCell ref="A26:D26"/>
    <mergeCell ref="A21:D21"/>
    <mergeCell ref="A22:D22"/>
    <mergeCell ref="A23:D23"/>
    <mergeCell ref="A11:D11"/>
    <mergeCell ref="A12:D12"/>
    <mergeCell ref="A13:D13"/>
    <mergeCell ref="A19:D19"/>
    <mergeCell ref="A76:H76"/>
    <mergeCell ref="A60:D60"/>
    <mergeCell ref="A61:D61"/>
    <mergeCell ref="A62:D62"/>
    <mergeCell ref="A49:D49"/>
    <mergeCell ref="A53:D53"/>
    <mergeCell ref="A54:D54"/>
    <mergeCell ref="A72:D72"/>
    <mergeCell ref="A73:D73"/>
    <mergeCell ref="A74:D74"/>
    <mergeCell ref="A58:I58"/>
    <mergeCell ref="A70:D70"/>
    <mergeCell ref="A65:D65"/>
    <mergeCell ref="A66:D66"/>
    <mergeCell ref="A56:H56"/>
    <mergeCell ref="A67:D67"/>
    <mergeCell ref="A68:D68"/>
    <mergeCell ref="B1:D1"/>
    <mergeCell ref="F1:G1"/>
    <mergeCell ref="A2:I2"/>
    <mergeCell ref="A4:I4"/>
    <mergeCell ref="A5:I5"/>
    <mergeCell ref="A6:I6"/>
    <mergeCell ref="A17:D17"/>
    <mergeCell ref="A18:D18"/>
    <mergeCell ref="A8:D8"/>
    <mergeCell ref="A10:D10"/>
    <mergeCell ref="A14:D14"/>
    <mergeCell ref="A15:D15"/>
    <mergeCell ref="A16:D16"/>
    <mergeCell ref="A9:D9"/>
    <mergeCell ref="A20:D20"/>
    <mergeCell ref="A71:D71"/>
    <mergeCell ref="A7:D7"/>
    <mergeCell ref="A32:D32"/>
    <mergeCell ref="A33:D33"/>
    <mergeCell ref="A34:D34"/>
    <mergeCell ref="A38:D38"/>
    <mergeCell ref="A40:D40"/>
    <mergeCell ref="A59:I59"/>
    <mergeCell ref="A46:H46"/>
    <mergeCell ref="A31:H31"/>
    <mergeCell ref="A69:D69"/>
    <mergeCell ref="A37:D37"/>
    <mergeCell ref="A39:D39"/>
    <mergeCell ref="A51:D51"/>
    <mergeCell ref="A63:D63"/>
    <mergeCell ref="A64:D64"/>
  </mergeCells>
  <printOptions horizontalCentered="1"/>
  <pageMargins left="0.25" right="0.25" top="0.75" bottom="0.375" header="0.125" footer="0.125"/>
  <pageSetup orientation="portrait" r:id="rId1"/>
  <headerFooter alignWithMargins="0">
    <oddHeader>&amp;L&amp;"Times New Roman,Bold"&amp;9EXHIBIT "A"&amp;C&amp;"Times New Roman,Bold"&amp;9ENGINEER'S ESTIMATE WORKSHEET
(PUBLIC IMPROVEMENTS ONLY)&amp;R&amp;"Times New Roman,Bold"&amp;9Page 1 of 10</oddHeader>
    <oddFooter>&amp;L&amp;"Times New Roman,Regular"&amp;7Revised: 3 / 2024&amp;R&amp;"Times New Roman,Regular"&amp;7&amp;Z&amp;F]</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84"/>
  <sheetViews>
    <sheetView view="pageBreakPreview" zoomScale="140" zoomScaleNormal="125" zoomScaleSheetLayoutView="140" workbookViewId="0">
      <selection activeCell="A39" sqref="A39:F39"/>
    </sheetView>
  </sheetViews>
  <sheetFormatPr defaultColWidth="9.109375" defaultRowHeight="13.2" x14ac:dyDescent="0.25"/>
  <cols>
    <col min="1" max="2" width="11.6640625" style="3" customWidth="1"/>
    <col min="3" max="3" width="8.6640625" style="30" customWidth="1"/>
    <col min="4" max="4" width="11.6640625" style="3" customWidth="1"/>
    <col min="5" max="5" width="8.6640625" style="30" customWidth="1"/>
    <col min="6" max="6" width="11.6640625" style="3" customWidth="1"/>
    <col min="7" max="7" width="11.6640625" style="31" customWidth="1"/>
    <col min="8" max="8" width="8.6640625" style="3" customWidth="1"/>
    <col min="9" max="9" width="12.6640625" style="32" customWidth="1"/>
    <col min="10" max="18" width="8.6640625" style="1" customWidth="1"/>
    <col min="19" max="16384" width="9.109375" style="1"/>
  </cols>
  <sheetData>
    <row r="1" spans="1:18" s="12" customFormat="1" ht="15" customHeight="1" x14ac:dyDescent="0.25">
      <c r="A1" s="9" t="s">
        <v>2</v>
      </c>
      <c r="B1" s="126" t="str">
        <f>'Title (1of10)'!B4</f>
        <v>PEN##-####</v>
      </c>
      <c r="C1" s="126"/>
      <c r="D1" s="126"/>
      <c r="E1" s="48" t="s">
        <v>66</v>
      </c>
      <c r="F1" s="125" t="str">
        <f>'Title (1of10)'!F4</f>
        <v>TR OR PM####</v>
      </c>
      <c r="G1" s="125"/>
      <c r="H1" s="10" t="s">
        <v>63</v>
      </c>
      <c r="I1" s="11">
        <f>'Title (1of10)'!I4</f>
        <v>44562</v>
      </c>
    </row>
    <row r="2" spans="1:18" ht="25.05" customHeight="1" x14ac:dyDescent="0.25">
      <c r="A2" s="131" t="s">
        <v>115</v>
      </c>
      <c r="B2" s="131"/>
      <c r="C2" s="131"/>
      <c r="D2" s="131"/>
      <c r="E2" s="131"/>
      <c r="F2" s="131"/>
      <c r="G2" s="131"/>
      <c r="H2" s="131"/>
      <c r="I2" s="131"/>
    </row>
    <row r="3" spans="1:18" s="21" customFormat="1" ht="15" customHeight="1" thickBot="1" x14ac:dyDescent="0.3">
      <c r="A3" s="13" t="s">
        <v>22</v>
      </c>
      <c r="B3" s="14"/>
      <c r="C3" s="15"/>
      <c r="D3" s="14"/>
      <c r="E3" s="16" t="s">
        <v>10</v>
      </c>
      <c r="F3" s="14" t="s">
        <v>0</v>
      </c>
      <c r="G3" s="17" t="s">
        <v>11</v>
      </c>
      <c r="H3" s="18"/>
      <c r="I3" s="19" t="s">
        <v>12</v>
      </c>
      <c r="J3" s="20"/>
      <c r="K3" s="20"/>
      <c r="L3" s="20"/>
      <c r="M3" s="20"/>
      <c r="N3" s="20"/>
      <c r="O3" s="20"/>
      <c r="P3" s="20"/>
      <c r="Q3" s="20"/>
      <c r="R3" s="20"/>
    </row>
    <row r="4" spans="1:18" s="22" customFormat="1" ht="5.0999999999999996" customHeight="1" thickTop="1" x14ac:dyDescent="0.25">
      <c r="A4" s="132"/>
      <c r="B4" s="132"/>
      <c r="C4" s="132"/>
      <c r="D4" s="132"/>
      <c r="E4" s="132"/>
      <c r="F4" s="132"/>
      <c r="G4" s="132"/>
      <c r="H4" s="132"/>
      <c r="I4" s="132"/>
      <c r="J4" s="1"/>
      <c r="K4" s="1"/>
      <c r="L4" s="1"/>
      <c r="M4" s="1"/>
      <c r="N4" s="1"/>
      <c r="O4" s="1"/>
      <c r="P4" s="1"/>
      <c r="Q4" s="1"/>
      <c r="R4" s="1"/>
    </row>
    <row r="5" spans="1:18" s="27" customFormat="1" ht="10.199999999999999" x14ac:dyDescent="0.25">
      <c r="A5" s="130" t="s">
        <v>109</v>
      </c>
      <c r="B5" s="130"/>
      <c r="C5" s="130"/>
      <c r="D5" s="130"/>
      <c r="E5" s="130"/>
      <c r="F5" s="130"/>
      <c r="G5" s="130"/>
      <c r="H5" s="130"/>
      <c r="I5" s="130"/>
    </row>
    <row r="6" spans="1:18" s="27" customFormat="1" ht="9" customHeight="1" x14ac:dyDescent="0.25">
      <c r="A6" s="136" t="s">
        <v>91</v>
      </c>
      <c r="B6" s="136"/>
      <c r="C6" s="136"/>
      <c r="D6" s="136"/>
      <c r="E6" s="34"/>
      <c r="F6" s="23" t="s">
        <v>24</v>
      </c>
      <c r="G6" s="25">
        <v>160</v>
      </c>
      <c r="H6" s="23"/>
      <c r="I6" s="29">
        <f t="shared" ref="I6:I23" si="0">E6*G6</f>
        <v>0</v>
      </c>
    </row>
    <row r="7" spans="1:18" s="27" customFormat="1" ht="9" customHeight="1" x14ac:dyDescent="0.25">
      <c r="A7" s="136" t="s">
        <v>92</v>
      </c>
      <c r="B7" s="136"/>
      <c r="C7" s="136"/>
      <c r="D7" s="136"/>
      <c r="E7" s="34"/>
      <c r="F7" s="23" t="s">
        <v>24</v>
      </c>
      <c r="G7" s="25">
        <v>180</v>
      </c>
      <c r="H7" s="23"/>
      <c r="I7" s="29">
        <f t="shared" si="0"/>
        <v>0</v>
      </c>
    </row>
    <row r="8" spans="1:18" s="27" customFormat="1" ht="9" customHeight="1" x14ac:dyDescent="0.25">
      <c r="A8" s="136" t="s">
        <v>93</v>
      </c>
      <c r="B8" s="136"/>
      <c r="C8" s="136"/>
      <c r="D8" s="136"/>
      <c r="E8" s="34"/>
      <c r="F8" s="23" t="s">
        <v>24</v>
      </c>
      <c r="G8" s="25">
        <v>190</v>
      </c>
      <c r="H8" s="23"/>
      <c r="I8" s="29">
        <f t="shared" si="0"/>
        <v>0</v>
      </c>
    </row>
    <row r="9" spans="1:18" s="27" customFormat="1" ht="9" customHeight="1" x14ac:dyDescent="0.25">
      <c r="A9" s="136" t="s">
        <v>94</v>
      </c>
      <c r="B9" s="136"/>
      <c r="C9" s="136"/>
      <c r="D9" s="136"/>
      <c r="E9" s="34"/>
      <c r="F9" s="23" t="s">
        <v>24</v>
      </c>
      <c r="G9" s="25">
        <v>200</v>
      </c>
      <c r="H9" s="23"/>
      <c r="I9" s="29">
        <f t="shared" si="0"/>
        <v>0</v>
      </c>
    </row>
    <row r="10" spans="1:18" s="27" customFormat="1" ht="9" customHeight="1" x14ac:dyDescent="0.25">
      <c r="A10" s="136" t="s">
        <v>95</v>
      </c>
      <c r="B10" s="136"/>
      <c r="C10" s="136"/>
      <c r="D10" s="136"/>
      <c r="E10" s="34"/>
      <c r="F10" s="23" t="s">
        <v>24</v>
      </c>
      <c r="G10" s="25">
        <v>215</v>
      </c>
      <c r="H10" s="23"/>
      <c r="I10" s="29">
        <f t="shared" si="0"/>
        <v>0</v>
      </c>
    </row>
    <row r="11" spans="1:18" s="27" customFormat="1" ht="9" customHeight="1" x14ac:dyDescent="0.25">
      <c r="A11" s="136" t="s">
        <v>96</v>
      </c>
      <c r="B11" s="136"/>
      <c r="C11" s="136"/>
      <c r="D11" s="136"/>
      <c r="E11" s="34"/>
      <c r="F11" s="23" t="s">
        <v>24</v>
      </c>
      <c r="G11" s="25">
        <v>248</v>
      </c>
      <c r="H11" s="23"/>
      <c r="I11" s="29">
        <f t="shared" si="0"/>
        <v>0</v>
      </c>
    </row>
    <row r="12" spans="1:18" s="27" customFormat="1" ht="9" customHeight="1" x14ac:dyDescent="0.25">
      <c r="A12" s="136" t="s">
        <v>97</v>
      </c>
      <c r="B12" s="136"/>
      <c r="C12" s="136"/>
      <c r="D12" s="136"/>
      <c r="E12" s="34"/>
      <c r="F12" s="23" t="s">
        <v>24</v>
      </c>
      <c r="G12" s="25">
        <v>288</v>
      </c>
      <c r="H12" s="23"/>
      <c r="I12" s="29">
        <f t="shared" si="0"/>
        <v>0</v>
      </c>
    </row>
    <row r="13" spans="1:18" s="27" customFormat="1" ht="9" customHeight="1" x14ac:dyDescent="0.25">
      <c r="A13" s="136" t="s">
        <v>98</v>
      </c>
      <c r="B13" s="136"/>
      <c r="C13" s="136"/>
      <c r="D13" s="136"/>
      <c r="E13" s="34"/>
      <c r="F13" s="23" t="s">
        <v>24</v>
      </c>
      <c r="G13" s="25">
        <v>378</v>
      </c>
      <c r="H13" s="23"/>
      <c r="I13" s="29">
        <f t="shared" si="0"/>
        <v>0</v>
      </c>
    </row>
    <row r="14" spans="1:18" s="27" customFormat="1" ht="9" customHeight="1" x14ac:dyDescent="0.25">
      <c r="A14" s="136" t="s">
        <v>29</v>
      </c>
      <c r="B14" s="136"/>
      <c r="C14" s="136"/>
      <c r="D14" s="136"/>
      <c r="E14" s="34"/>
      <c r="F14" s="23" t="s">
        <v>24</v>
      </c>
      <c r="G14" s="25">
        <v>25</v>
      </c>
      <c r="H14" s="23"/>
      <c r="I14" s="29">
        <f t="shared" si="0"/>
        <v>0</v>
      </c>
    </row>
    <row r="15" spans="1:18" s="27" customFormat="1" ht="9" customHeight="1" x14ac:dyDescent="0.25">
      <c r="A15" s="136" t="s">
        <v>30</v>
      </c>
      <c r="B15" s="136"/>
      <c r="C15" s="136"/>
      <c r="D15" s="136"/>
      <c r="E15" s="34"/>
      <c r="F15" s="23" t="s">
        <v>24</v>
      </c>
      <c r="G15" s="25">
        <v>30</v>
      </c>
      <c r="H15" s="23"/>
      <c r="I15" s="29">
        <f t="shared" si="0"/>
        <v>0</v>
      </c>
    </row>
    <row r="16" spans="1:18" s="27" customFormat="1" ht="9" customHeight="1" x14ac:dyDescent="0.25">
      <c r="A16" s="136" t="s">
        <v>31</v>
      </c>
      <c r="B16" s="136"/>
      <c r="C16" s="136"/>
      <c r="D16" s="136"/>
      <c r="E16" s="34"/>
      <c r="F16" s="23" t="s">
        <v>24</v>
      </c>
      <c r="G16" s="25">
        <v>30</v>
      </c>
      <c r="H16" s="23"/>
      <c r="I16" s="29">
        <f t="shared" si="0"/>
        <v>0</v>
      </c>
    </row>
    <row r="17" spans="1:9" s="27" customFormat="1" ht="9" customHeight="1" x14ac:dyDescent="0.25">
      <c r="A17" s="136" t="s">
        <v>32</v>
      </c>
      <c r="B17" s="136"/>
      <c r="C17" s="136"/>
      <c r="D17" s="136"/>
      <c r="E17" s="34"/>
      <c r="F17" s="23" t="s">
        <v>24</v>
      </c>
      <c r="G17" s="25">
        <v>35</v>
      </c>
      <c r="H17" s="23"/>
      <c r="I17" s="29">
        <f t="shared" si="0"/>
        <v>0</v>
      </c>
    </row>
    <row r="18" spans="1:9" s="27" customFormat="1" ht="9" customHeight="1" x14ac:dyDescent="0.25">
      <c r="A18" s="136" t="s">
        <v>33</v>
      </c>
      <c r="B18" s="136"/>
      <c r="C18" s="136"/>
      <c r="D18" s="136"/>
      <c r="E18" s="34"/>
      <c r="F18" s="23" t="s">
        <v>24</v>
      </c>
      <c r="G18" s="25">
        <v>40</v>
      </c>
      <c r="H18" s="23"/>
      <c r="I18" s="29">
        <f t="shared" si="0"/>
        <v>0</v>
      </c>
    </row>
    <row r="19" spans="1:9" s="27" customFormat="1" ht="9" customHeight="1" x14ac:dyDescent="0.25">
      <c r="A19" s="136" t="s">
        <v>34</v>
      </c>
      <c r="B19" s="136"/>
      <c r="C19" s="136"/>
      <c r="D19" s="136"/>
      <c r="E19" s="34"/>
      <c r="F19" s="23" t="s">
        <v>24</v>
      </c>
      <c r="G19" s="25">
        <v>50</v>
      </c>
      <c r="H19" s="23"/>
      <c r="I19" s="29">
        <f t="shared" si="0"/>
        <v>0</v>
      </c>
    </row>
    <row r="20" spans="1:9" s="27" customFormat="1" ht="9" customHeight="1" x14ac:dyDescent="0.25">
      <c r="A20" s="136" t="s">
        <v>262</v>
      </c>
      <c r="B20" s="136"/>
      <c r="C20" s="136"/>
      <c r="D20" s="136"/>
      <c r="E20" s="34"/>
      <c r="F20" s="23" t="s">
        <v>24</v>
      </c>
      <c r="G20" s="25">
        <v>1200</v>
      </c>
      <c r="H20" s="23"/>
      <c r="I20" s="29">
        <f t="shared" si="0"/>
        <v>0</v>
      </c>
    </row>
    <row r="21" spans="1:9" s="27" customFormat="1" ht="9" customHeight="1" x14ac:dyDescent="0.25">
      <c r="A21" s="136" t="s">
        <v>263</v>
      </c>
      <c r="B21" s="136"/>
      <c r="C21" s="136"/>
      <c r="D21" s="136"/>
      <c r="E21" s="34"/>
      <c r="F21" s="23" t="s">
        <v>24</v>
      </c>
      <c r="G21" s="25">
        <v>1400</v>
      </c>
      <c r="H21" s="23"/>
      <c r="I21" s="29">
        <f t="shared" si="0"/>
        <v>0</v>
      </c>
    </row>
    <row r="22" spans="1:9" s="27" customFormat="1" ht="9" customHeight="1" x14ac:dyDescent="0.25">
      <c r="A22" s="136" t="s">
        <v>264</v>
      </c>
      <c r="B22" s="136"/>
      <c r="C22" s="136"/>
      <c r="D22" s="136"/>
      <c r="E22" s="34"/>
      <c r="F22" s="23" t="s">
        <v>24</v>
      </c>
      <c r="G22" s="25">
        <v>600</v>
      </c>
      <c r="H22" s="23"/>
      <c r="I22" s="29">
        <f t="shared" si="0"/>
        <v>0</v>
      </c>
    </row>
    <row r="23" spans="1:9" s="27" customFormat="1" ht="9" customHeight="1" x14ac:dyDescent="0.25">
      <c r="A23" s="136" t="s">
        <v>265</v>
      </c>
      <c r="B23" s="136"/>
      <c r="C23" s="136"/>
      <c r="D23" s="136"/>
      <c r="E23" s="34"/>
      <c r="F23" s="23" t="s">
        <v>24</v>
      </c>
      <c r="G23" s="25">
        <v>461</v>
      </c>
      <c r="H23" s="23"/>
      <c r="I23" s="29">
        <f t="shared" si="0"/>
        <v>0</v>
      </c>
    </row>
    <row r="24" spans="1:9" s="27" customFormat="1" ht="9" customHeight="1" x14ac:dyDescent="0.25">
      <c r="A24" s="136" t="s">
        <v>118</v>
      </c>
      <c r="B24" s="136"/>
      <c r="C24" s="136"/>
      <c r="D24" s="136"/>
      <c r="E24" s="34"/>
      <c r="F24" s="23" t="s">
        <v>24</v>
      </c>
      <c r="G24" s="25">
        <v>50</v>
      </c>
      <c r="H24" s="23"/>
      <c r="I24" s="29">
        <f t="shared" ref="I24" si="1">E24*G24</f>
        <v>0</v>
      </c>
    </row>
    <row r="25" spans="1:9" s="27" customFormat="1" ht="9" customHeight="1" x14ac:dyDescent="0.25">
      <c r="A25" s="135"/>
      <c r="B25" s="135"/>
      <c r="C25" s="135"/>
      <c r="D25" s="135"/>
      <c r="E25" s="34"/>
      <c r="F25" s="49"/>
      <c r="G25" s="42">
        <v>0</v>
      </c>
      <c r="H25" s="23"/>
      <c r="I25" s="29">
        <f>E25*G25</f>
        <v>0</v>
      </c>
    </row>
    <row r="26" spans="1:9" s="27" customFormat="1" ht="9" customHeight="1" x14ac:dyDescent="0.25">
      <c r="A26" s="135"/>
      <c r="B26" s="135"/>
      <c r="C26" s="135"/>
      <c r="D26" s="135"/>
      <c r="E26" s="34"/>
      <c r="F26" s="49"/>
      <c r="G26" s="42">
        <v>0</v>
      </c>
      <c r="H26" s="23"/>
      <c r="I26" s="29">
        <f t="shared" ref="I26:I30" si="2">E26*G26</f>
        <v>0</v>
      </c>
    </row>
    <row r="27" spans="1:9" s="27" customFormat="1" ht="9" customHeight="1" x14ac:dyDescent="0.25">
      <c r="A27" s="135"/>
      <c r="B27" s="135"/>
      <c r="C27" s="135"/>
      <c r="D27" s="135"/>
      <c r="E27" s="34"/>
      <c r="F27" s="49"/>
      <c r="G27" s="42">
        <v>0</v>
      </c>
      <c r="H27" s="23"/>
      <c r="I27" s="29">
        <f t="shared" ref="I27" si="3">E27*G27</f>
        <v>0</v>
      </c>
    </row>
    <row r="28" spans="1:9" s="27" customFormat="1" ht="9" customHeight="1" x14ac:dyDescent="0.25">
      <c r="A28" s="135"/>
      <c r="B28" s="135"/>
      <c r="C28" s="135"/>
      <c r="D28" s="135"/>
      <c r="E28" s="34"/>
      <c r="F28" s="49"/>
      <c r="G28" s="42">
        <v>0</v>
      </c>
      <c r="H28" s="23"/>
      <c r="I28" s="29">
        <f t="shared" si="2"/>
        <v>0</v>
      </c>
    </row>
    <row r="29" spans="1:9" s="27" customFormat="1" ht="9" customHeight="1" x14ac:dyDescent="0.25">
      <c r="A29" s="135"/>
      <c r="B29" s="135"/>
      <c r="C29" s="135"/>
      <c r="D29" s="135"/>
      <c r="E29" s="34"/>
      <c r="F29" s="49"/>
      <c r="G29" s="42">
        <v>0</v>
      </c>
      <c r="H29" s="23"/>
      <c r="I29" s="29">
        <f t="shared" ref="I29" si="4">E29*G29</f>
        <v>0</v>
      </c>
    </row>
    <row r="30" spans="1:9" s="27" customFormat="1" ht="9" customHeight="1" x14ac:dyDescent="0.25">
      <c r="A30" s="135"/>
      <c r="B30" s="135"/>
      <c r="C30" s="135"/>
      <c r="D30" s="135"/>
      <c r="E30" s="34"/>
      <c r="F30" s="49"/>
      <c r="G30" s="42">
        <v>0</v>
      </c>
      <c r="H30" s="23"/>
      <c r="I30" s="29">
        <f t="shared" si="2"/>
        <v>0</v>
      </c>
    </row>
    <row r="31" spans="1:9" s="27" customFormat="1" ht="9" customHeight="1" x14ac:dyDescent="0.25">
      <c r="A31" s="28"/>
      <c r="B31" s="28"/>
      <c r="C31" s="28"/>
      <c r="D31" s="28"/>
      <c r="E31" s="24"/>
      <c r="F31" s="23"/>
      <c r="G31" s="25"/>
      <c r="H31" s="23"/>
      <c r="I31" s="26"/>
    </row>
    <row r="32" spans="1:9" s="27" customFormat="1" ht="10.199999999999999" x14ac:dyDescent="0.25">
      <c r="A32" s="130" t="s">
        <v>110</v>
      </c>
      <c r="B32" s="130"/>
      <c r="C32" s="130"/>
      <c r="D32" s="130"/>
      <c r="E32" s="130"/>
      <c r="F32" s="130"/>
      <c r="G32" s="130"/>
      <c r="H32" s="130"/>
      <c r="I32" s="130"/>
    </row>
    <row r="33" spans="1:13" s="27" customFormat="1" ht="9" customHeight="1" x14ac:dyDescent="0.25">
      <c r="A33" s="136" t="s">
        <v>267</v>
      </c>
      <c r="B33" s="136"/>
      <c r="C33" s="136"/>
      <c r="D33" s="136"/>
      <c r="E33" s="34"/>
      <c r="F33" s="23" t="s">
        <v>25</v>
      </c>
      <c r="G33" s="25">
        <v>5300</v>
      </c>
      <c r="H33" s="23"/>
      <c r="I33" s="29">
        <f>E33*G33</f>
        <v>0</v>
      </c>
    </row>
    <row r="34" spans="1:13" s="27" customFormat="1" ht="9" customHeight="1" x14ac:dyDescent="0.25">
      <c r="A34" s="136" t="s">
        <v>268</v>
      </c>
      <c r="B34" s="136"/>
      <c r="C34" s="136"/>
      <c r="D34" s="136"/>
      <c r="E34" s="34"/>
      <c r="F34" s="23" t="s">
        <v>25</v>
      </c>
      <c r="G34" s="25">
        <v>6700</v>
      </c>
      <c r="H34" s="23"/>
      <c r="I34" s="29">
        <f>E34*G34</f>
        <v>0</v>
      </c>
    </row>
    <row r="35" spans="1:13" s="27" customFormat="1" ht="9" customHeight="1" x14ac:dyDescent="0.25">
      <c r="A35" s="136" t="s">
        <v>269</v>
      </c>
      <c r="B35" s="136"/>
      <c r="C35" s="136"/>
      <c r="D35" s="136"/>
      <c r="E35" s="34"/>
      <c r="F35" s="23" t="s">
        <v>25</v>
      </c>
      <c r="G35" s="25">
        <v>5300</v>
      </c>
      <c r="H35" s="23"/>
      <c r="I35" s="29">
        <f t="shared" ref="I35:I53" si="5">E35*G35</f>
        <v>0</v>
      </c>
    </row>
    <row r="36" spans="1:13" s="27" customFormat="1" ht="9" customHeight="1" x14ac:dyDescent="0.25">
      <c r="A36" s="136" t="s">
        <v>270</v>
      </c>
      <c r="B36" s="136"/>
      <c r="C36" s="136"/>
      <c r="D36" s="136"/>
      <c r="E36" s="34"/>
      <c r="F36" s="23" t="s">
        <v>25</v>
      </c>
      <c r="G36" s="25">
        <v>6700</v>
      </c>
      <c r="H36" s="23"/>
      <c r="I36" s="29">
        <f t="shared" si="5"/>
        <v>0</v>
      </c>
    </row>
    <row r="37" spans="1:13" s="27" customFormat="1" ht="9" customHeight="1" x14ac:dyDescent="0.25">
      <c r="A37" s="136" t="s">
        <v>266</v>
      </c>
      <c r="B37" s="136"/>
      <c r="C37" s="136"/>
      <c r="D37" s="136"/>
      <c r="E37" s="34"/>
      <c r="F37" s="23" t="s">
        <v>25</v>
      </c>
      <c r="G37" s="25">
        <v>6000</v>
      </c>
      <c r="H37" s="23"/>
      <c r="I37" s="29">
        <f>E37*G37</f>
        <v>0</v>
      </c>
    </row>
    <row r="38" spans="1:13" s="27" customFormat="1" ht="9.6" x14ac:dyDescent="0.25">
      <c r="A38" s="136" t="s">
        <v>74</v>
      </c>
      <c r="B38" s="136"/>
      <c r="C38" s="136"/>
      <c r="D38" s="136"/>
      <c r="E38" s="34"/>
      <c r="F38" s="23" t="s">
        <v>25</v>
      </c>
      <c r="G38" s="25">
        <v>600</v>
      </c>
      <c r="H38" s="23"/>
      <c r="I38" s="29">
        <f>E38*G38</f>
        <v>0</v>
      </c>
      <c r="K38" s="38"/>
      <c r="L38" s="38"/>
      <c r="M38" s="38"/>
    </row>
    <row r="39" spans="1:13" s="27" customFormat="1" ht="9" customHeight="1" x14ac:dyDescent="0.25">
      <c r="A39" s="135"/>
      <c r="B39" s="135"/>
      <c r="C39" s="135"/>
      <c r="D39" s="135"/>
      <c r="E39" s="34"/>
      <c r="F39" s="49"/>
      <c r="G39" s="42">
        <v>0</v>
      </c>
      <c r="H39" s="23"/>
      <c r="I39" s="29">
        <f t="shared" si="5"/>
        <v>0</v>
      </c>
    </row>
    <row r="40" spans="1:13" s="27" customFormat="1" ht="9" customHeight="1" x14ac:dyDescent="0.25">
      <c r="A40" s="135"/>
      <c r="B40" s="135"/>
      <c r="C40" s="135"/>
      <c r="D40" s="135"/>
      <c r="E40" s="34"/>
      <c r="F40" s="49"/>
      <c r="G40" s="42">
        <v>0</v>
      </c>
      <c r="H40" s="23"/>
      <c r="I40" s="29">
        <f t="shared" ref="I40:I41" si="6">E40*G40</f>
        <v>0</v>
      </c>
    </row>
    <row r="41" spans="1:13" s="27" customFormat="1" ht="9" customHeight="1" x14ac:dyDescent="0.25">
      <c r="A41" s="135"/>
      <c r="B41" s="135"/>
      <c r="C41" s="135"/>
      <c r="D41" s="135"/>
      <c r="E41" s="34"/>
      <c r="F41" s="49"/>
      <c r="G41" s="42">
        <v>0</v>
      </c>
      <c r="H41" s="23"/>
      <c r="I41" s="29">
        <f t="shared" si="6"/>
        <v>0</v>
      </c>
    </row>
    <row r="42" spans="1:13" s="27" customFormat="1" ht="9" customHeight="1" x14ac:dyDescent="0.25">
      <c r="A42" s="135"/>
      <c r="B42" s="135"/>
      <c r="C42" s="135"/>
      <c r="D42" s="135"/>
      <c r="E42" s="34"/>
      <c r="F42" s="49"/>
      <c r="G42" s="42">
        <v>0</v>
      </c>
      <c r="H42" s="23"/>
      <c r="I42" s="29">
        <f t="shared" si="5"/>
        <v>0</v>
      </c>
    </row>
    <row r="43" spans="1:13" s="27" customFormat="1" ht="9" customHeight="1" x14ac:dyDescent="0.25">
      <c r="A43" s="135"/>
      <c r="B43" s="135"/>
      <c r="C43" s="135"/>
      <c r="D43" s="135"/>
      <c r="E43" s="34"/>
      <c r="F43" s="49"/>
      <c r="G43" s="42">
        <v>0</v>
      </c>
      <c r="H43" s="23"/>
      <c r="I43" s="29">
        <f t="shared" ref="I43" si="7">E43*G43</f>
        <v>0</v>
      </c>
    </row>
    <row r="44" spans="1:13" s="27" customFormat="1" ht="9" customHeight="1" x14ac:dyDescent="0.25">
      <c r="A44" s="135"/>
      <c r="B44" s="135"/>
      <c r="C44" s="135"/>
      <c r="D44" s="135"/>
      <c r="E44" s="34"/>
      <c r="F44" s="49"/>
      <c r="G44" s="42">
        <v>0</v>
      </c>
      <c r="H44" s="23"/>
      <c r="I44" s="29">
        <f t="shared" ref="I44" si="8">E44*G44</f>
        <v>0</v>
      </c>
    </row>
    <row r="45" spans="1:13" s="27" customFormat="1" ht="9" customHeight="1" x14ac:dyDescent="0.25">
      <c r="A45" s="28"/>
      <c r="B45" s="28"/>
      <c r="C45" s="28"/>
      <c r="D45" s="28"/>
      <c r="E45" s="24"/>
      <c r="F45" s="23"/>
      <c r="G45" s="25"/>
      <c r="H45" s="23"/>
      <c r="I45" s="26"/>
    </row>
    <row r="46" spans="1:13" s="27" customFormat="1" ht="10.199999999999999" x14ac:dyDescent="0.25">
      <c r="A46" s="130" t="s">
        <v>271</v>
      </c>
      <c r="B46" s="130"/>
      <c r="C46" s="130"/>
      <c r="D46" s="130"/>
      <c r="E46" s="130"/>
      <c r="F46" s="130"/>
      <c r="G46" s="130"/>
      <c r="H46" s="130"/>
      <c r="I46" s="130"/>
    </row>
    <row r="47" spans="1:13" s="27" customFormat="1" ht="9" customHeight="1" x14ac:dyDescent="0.25">
      <c r="A47" s="136" t="s">
        <v>272</v>
      </c>
      <c r="B47" s="136"/>
      <c r="C47" s="136"/>
      <c r="D47" s="136"/>
      <c r="E47" s="34"/>
      <c r="F47" s="23" t="s">
        <v>25</v>
      </c>
      <c r="G47" s="25">
        <v>6000</v>
      </c>
      <c r="H47" s="23"/>
      <c r="I47" s="29">
        <f>E47*G47</f>
        <v>0</v>
      </c>
    </row>
    <row r="48" spans="1:13" s="27" customFormat="1" ht="9" customHeight="1" x14ac:dyDescent="0.25">
      <c r="A48" s="136" t="s">
        <v>280</v>
      </c>
      <c r="B48" s="136"/>
      <c r="C48" s="136"/>
      <c r="D48" s="136"/>
      <c r="E48" s="34"/>
      <c r="F48" s="23" t="s">
        <v>25</v>
      </c>
      <c r="G48" s="25">
        <v>5500</v>
      </c>
      <c r="H48" s="23"/>
      <c r="I48" s="29">
        <f t="shared" si="5"/>
        <v>0</v>
      </c>
    </row>
    <row r="49" spans="1:9" s="27" customFormat="1" ht="9" customHeight="1" x14ac:dyDescent="0.25">
      <c r="A49" s="136" t="s">
        <v>281</v>
      </c>
      <c r="B49" s="136"/>
      <c r="C49" s="136"/>
      <c r="D49" s="136"/>
      <c r="E49" s="34"/>
      <c r="F49" s="23" t="s">
        <v>25</v>
      </c>
      <c r="G49" s="25">
        <v>6000</v>
      </c>
      <c r="H49" s="23"/>
      <c r="I49" s="29">
        <f t="shared" si="5"/>
        <v>0</v>
      </c>
    </row>
    <row r="50" spans="1:9" s="27" customFormat="1" ht="9" customHeight="1" x14ac:dyDescent="0.25">
      <c r="A50" s="136" t="s">
        <v>282</v>
      </c>
      <c r="B50" s="136"/>
      <c r="C50" s="136"/>
      <c r="D50" s="136"/>
      <c r="E50" s="34"/>
      <c r="F50" s="23" t="s">
        <v>25</v>
      </c>
      <c r="G50" s="25">
        <v>8000</v>
      </c>
      <c r="H50" s="23"/>
      <c r="I50" s="29">
        <f t="shared" si="5"/>
        <v>0</v>
      </c>
    </row>
    <row r="51" spans="1:9" s="27" customFormat="1" ht="9" customHeight="1" x14ac:dyDescent="0.25">
      <c r="A51" s="136" t="s">
        <v>283</v>
      </c>
      <c r="B51" s="136"/>
      <c r="C51" s="136"/>
      <c r="D51" s="136"/>
      <c r="E51" s="34"/>
      <c r="F51" s="23" t="s">
        <v>25</v>
      </c>
      <c r="G51" s="25">
        <v>12500</v>
      </c>
      <c r="H51" s="23"/>
      <c r="I51" s="29">
        <f t="shared" si="5"/>
        <v>0</v>
      </c>
    </row>
    <row r="52" spans="1:9" s="27" customFormat="1" ht="9" customHeight="1" x14ac:dyDescent="0.25">
      <c r="A52" s="136" t="s">
        <v>284</v>
      </c>
      <c r="B52" s="136"/>
      <c r="C52" s="136"/>
      <c r="D52" s="136"/>
      <c r="E52" s="34"/>
      <c r="F52" s="23" t="s">
        <v>25</v>
      </c>
      <c r="G52" s="25">
        <v>16000</v>
      </c>
      <c r="H52" s="23"/>
      <c r="I52" s="29">
        <f t="shared" ref="I52" si="9">E52*G52</f>
        <v>0</v>
      </c>
    </row>
    <row r="53" spans="1:9" s="27" customFormat="1" ht="9" customHeight="1" x14ac:dyDescent="0.25">
      <c r="A53" s="136" t="s">
        <v>285</v>
      </c>
      <c r="B53" s="136"/>
      <c r="C53" s="136"/>
      <c r="D53" s="136"/>
      <c r="E53" s="34"/>
      <c r="F53" s="23" t="s">
        <v>25</v>
      </c>
      <c r="G53" s="25">
        <v>535</v>
      </c>
      <c r="H53" s="23"/>
      <c r="I53" s="29">
        <f t="shared" si="5"/>
        <v>0</v>
      </c>
    </row>
    <row r="54" spans="1:9" s="27" customFormat="1" ht="9" customHeight="1" x14ac:dyDescent="0.25">
      <c r="A54" s="136" t="s">
        <v>273</v>
      </c>
      <c r="B54" s="136"/>
      <c r="C54" s="136"/>
      <c r="D54" s="136"/>
      <c r="E54" s="34"/>
      <c r="F54" s="23" t="s">
        <v>25</v>
      </c>
      <c r="G54" s="25">
        <v>2100</v>
      </c>
      <c r="H54" s="23"/>
      <c r="I54" s="29">
        <f>E54*G54</f>
        <v>0</v>
      </c>
    </row>
    <row r="55" spans="1:9" s="27" customFormat="1" ht="9" customHeight="1" x14ac:dyDescent="0.25">
      <c r="A55" s="136" t="s">
        <v>274</v>
      </c>
      <c r="B55" s="136"/>
      <c r="C55" s="136"/>
      <c r="D55" s="136"/>
      <c r="E55" s="34"/>
      <c r="F55" s="23" t="s">
        <v>25</v>
      </c>
      <c r="G55" s="25">
        <v>2500</v>
      </c>
      <c r="H55" s="23"/>
      <c r="I55" s="29">
        <f t="shared" ref="I55:I63" si="10">E55*G55</f>
        <v>0</v>
      </c>
    </row>
    <row r="56" spans="1:9" s="27" customFormat="1" ht="9" customHeight="1" x14ac:dyDescent="0.25">
      <c r="A56" s="136" t="s">
        <v>275</v>
      </c>
      <c r="B56" s="136"/>
      <c r="C56" s="136"/>
      <c r="D56" s="136"/>
      <c r="E56" s="34"/>
      <c r="F56" s="23" t="s">
        <v>25</v>
      </c>
      <c r="G56" s="25">
        <v>3300</v>
      </c>
      <c r="H56" s="23"/>
      <c r="I56" s="29">
        <f t="shared" si="10"/>
        <v>0</v>
      </c>
    </row>
    <row r="57" spans="1:9" s="27" customFormat="1" ht="9" customHeight="1" x14ac:dyDescent="0.25">
      <c r="A57" s="136" t="s">
        <v>108</v>
      </c>
      <c r="B57" s="136"/>
      <c r="C57" s="136"/>
      <c r="D57" s="136"/>
      <c r="E57" s="34"/>
      <c r="F57" s="23" t="s">
        <v>25</v>
      </c>
      <c r="G57" s="25">
        <v>5000</v>
      </c>
      <c r="H57" s="23"/>
      <c r="I57" s="29">
        <f t="shared" si="10"/>
        <v>0</v>
      </c>
    </row>
    <row r="58" spans="1:9" s="27" customFormat="1" ht="9" customHeight="1" x14ac:dyDescent="0.25">
      <c r="A58" s="135"/>
      <c r="B58" s="135"/>
      <c r="C58" s="135"/>
      <c r="D58" s="135"/>
      <c r="E58" s="34"/>
      <c r="F58" s="49"/>
      <c r="G58" s="42">
        <v>0</v>
      </c>
      <c r="H58" s="23"/>
      <c r="I58" s="29">
        <f t="shared" si="10"/>
        <v>0</v>
      </c>
    </row>
    <row r="59" spans="1:9" s="27" customFormat="1" ht="9" customHeight="1" x14ac:dyDescent="0.25">
      <c r="A59" s="135"/>
      <c r="B59" s="135"/>
      <c r="C59" s="135"/>
      <c r="D59" s="135"/>
      <c r="E59" s="34"/>
      <c r="F59" s="49"/>
      <c r="G59" s="42">
        <v>0</v>
      </c>
      <c r="H59" s="23"/>
      <c r="I59" s="29">
        <f t="shared" si="10"/>
        <v>0</v>
      </c>
    </row>
    <row r="60" spans="1:9" s="27" customFormat="1" ht="9" customHeight="1" x14ac:dyDescent="0.25">
      <c r="A60" s="135"/>
      <c r="B60" s="135"/>
      <c r="C60" s="135"/>
      <c r="D60" s="135"/>
      <c r="E60" s="34"/>
      <c r="F60" s="49"/>
      <c r="G60" s="42">
        <v>0</v>
      </c>
      <c r="H60" s="23"/>
      <c r="I60" s="29">
        <f t="shared" ref="I60" si="11">E60*G60</f>
        <v>0</v>
      </c>
    </row>
    <row r="61" spans="1:9" s="27" customFormat="1" ht="9" customHeight="1" x14ac:dyDescent="0.25">
      <c r="A61" s="135"/>
      <c r="B61" s="135"/>
      <c r="C61" s="135"/>
      <c r="D61" s="135"/>
      <c r="E61" s="34"/>
      <c r="F61" s="49"/>
      <c r="G61" s="42">
        <v>0</v>
      </c>
      <c r="H61" s="23"/>
      <c r="I61" s="29">
        <f t="shared" si="10"/>
        <v>0</v>
      </c>
    </row>
    <row r="62" spans="1:9" s="27" customFormat="1" ht="9" customHeight="1" x14ac:dyDescent="0.25">
      <c r="A62" s="135"/>
      <c r="B62" s="135"/>
      <c r="C62" s="135"/>
      <c r="D62" s="135"/>
      <c r="E62" s="34"/>
      <c r="F62" s="49"/>
      <c r="G62" s="42">
        <v>0</v>
      </c>
      <c r="H62" s="23"/>
      <c r="I62" s="29">
        <f t="shared" ref="I62" si="12">E62*G62</f>
        <v>0</v>
      </c>
    </row>
    <row r="63" spans="1:9" s="27" customFormat="1" ht="9" customHeight="1" x14ac:dyDescent="0.25">
      <c r="A63" s="135"/>
      <c r="B63" s="135"/>
      <c r="C63" s="135"/>
      <c r="D63" s="135"/>
      <c r="E63" s="34"/>
      <c r="F63" s="49"/>
      <c r="G63" s="42">
        <v>0</v>
      </c>
      <c r="H63" s="23"/>
      <c r="I63" s="29">
        <f t="shared" si="10"/>
        <v>0</v>
      </c>
    </row>
    <row r="64" spans="1:9" s="27" customFormat="1" ht="9" customHeight="1" x14ac:dyDescent="0.25">
      <c r="A64" s="136"/>
      <c r="B64" s="136"/>
      <c r="C64" s="136"/>
      <c r="D64" s="136"/>
      <c r="E64" s="24"/>
      <c r="F64" s="23"/>
      <c r="G64" s="25"/>
      <c r="H64" s="23"/>
      <c r="I64" s="26"/>
    </row>
    <row r="65" spans="1:9" s="27" customFormat="1" ht="10.199999999999999" x14ac:dyDescent="0.25">
      <c r="A65" s="130" t="s">
        <v>112</v>
      </c>
      <c r="B65" s="130"/>
      <c r="C65" s="130"/>
      <c r="D65" s="130"/>
      <c r="E65" s="130"/>
      <c r="F65" s="130"/>
      <c r="G65" s="130"/>
      <c r="H65" s="130"/>
      <c r="I65" s="130"/>
    </row>
    <row r="66" spans="1:9" s="27" customFormat="1" ht="9" customHeight="1" x14ac:dyDescent="0.25">
      <c r="A66" s="136" t="s">
        <v>276</v>
      </c>
      <c r="B66" s="136"/>
      <c r="C66" s="136"/>
      <c r="D66" s="136"/>
      <c r="E66" s="34"/>
      <c r="F66" s="23" t="s">
        <v>23</v>
      </c>
      <c r="G66" s="25">
        <v>25</v>
      </c>
      <c r="H66" s="23"/>
      <c r="I66" s="29">
        <f t="shared" ref="I66:I77" si="13">E66*G66</f>
        <v>0</v>
      </c>
    </row>
    <row r="67" spans="1:9" s="27" customFormat="1" ht="9" customHeight="1" x14ac:dyDescent="0.25">
      <c r="A67" s="136" t="s">
        <v>277</v>
      </c>
      <c r="B67" s="136"/>
      <c r="C67" s="136"/>
      <c r="D67" s="136"/>
      <c r="E67" s="34"/>
      <c r="F67" s="23" t="s">
        <v>25</v>
      </c>
      <c r="G67" s="25">
        <v>500</v>
      </c>
      <c r="H67" s="23"/>
      <c r="I67" s="29">
        <f t="shared" si="13"/>
        <v>0</v>
      </c>
    </row>
    <row r="68" spans="1:9" s="27" customFormat="1" ht="9" customHeight="1" x14ac:dyDescent="0.25">
      <c r="A68" s="136" t="s">
        <v>38</v>
      </c>
      <c r="B68" s="136"/>
      <c r="C68" s="136"/>
      <c r="D68" s="136"/>
      <c r="E68" s="34"/>
      <c r="F68" s="23" t="s">
        <v>23</v>
      </c>
      <c r="G68" s="25">
        <v>12</v>
      </c>
      <c r="H68" s="23"/>
      <c r="I68" s="29">
        <f t="shared" si="13"/>
        <v>0</v>
      </c>
    </row>
    <row r="69" spans="1:9" s="27" customFormat="1" ht="9" customHeight="1" x14ac:dyDescent="0.25">
      <c r="A69" s="136" t="s">
        <v>278</v>
      </c>
      <c r="B69" s="136"/>
      <c r="C69" s="136"/>
      <c r="D69" s="136"/>
      <c r="E69" s="34"/>
      <c r="F69" s="23" t="s">
        <v>25</v>
      </c>
      <c r="G69" s="25">
        <v>3500</v>
      </c>
      <c r="H69" s="23"/>
      <c r="I69" s="29">
        <f t="shared" si="13"/>
        <v>0</v>
      </c>
    </row>
    <row r="70" spans="1:9" s="27" customFormat="1" ht="9" customHeight="1" x14ac:dyDescent="0.25">
      <c r="A70" s="136" t="s">
        <v>279</v>
      </c>
      <c r="B70" s="136"/>
      <c r="C70" s="136"/>
      <c r="D70" s="136"/>
      <c r="E70" s="34"/>
      <c r="F70" s="23" t="s">
        <v>25</v>
      </c>
      <c r="G70" s="25">
        <v>1800</v>
      </c>
      <c r="H70" s="23"/>
      <c r="I70" s="29">
        <f t="shared" si="13"/>
        <v>0</v>
      </c>
    </row>
    <row r="71" spans="1:9" s="27" customFormat="1" ht="9" customHeight="1" x14ac:dyDescent="0.25">
      <c r="A71" s="136" t="s">
        <v>37</v>
      </c>
      <c r="B71" s="136"/>
      <c r="C71" s="136"/>
      <c r="D71" s="136"/>
      <c r="E71" s="34"/>
      <c r="F71" s="23" t="s">
        <v>23</v>
      </c>
      <c r="G71" s="25">
        <v>13</v>
      </c>
      <c r="H71" s="23"/>
      <c r="I71" s="29">
        <f t="shared" si="13"/>
        <v>0</v>
      </c>
    </row>
    <row r="72" spans="1:9" s="27" customFormat="1" ht="9" customHeight="1" x14ac:dyDescent="0.25">
      <c r="A72" s="135"/>
      <c r="B72" s="135"/>
      <c r="C72" s="135"/>
      <c r="D72" s="135"/>
      <c r="E72" s="34"/>
      <c r="F72" s="49"/>
      <c r="G72" s="42">
        <v>0</v>
      </c>
      <c r="H72" s="23"/>
      <c r="I72" s="29">
        <f t="shared" si="13"/>
        <v>0</v>
      </c>
    </row>
    <row r="73" spans="1:9" s="27" customFormat="1" ht="9" customHeight="1" x14ac:dyDescent="0.25">
      <c r="A73" s="135"/>
      <c r="B73" s="135"/>
      <c r="C73" s="135"/>
      <c r="D73" s="135"/>
      <c r="E73" s="34"/>
      <c r="F73" s="49"/>
      <c r="G73" s="42">
        <v>0</v>
      </c>
      <c r="H73" s="23"/>
      <c r="I73" s="29">
        <f t="shared" si="13"/>
        <v>0</v>
      </c>
    </row>
    <row r="74" spans="1:9" s="27" customFormat="1" ht="9" customHeight="1" x14ac:dyDescent="0.25">
      <c r="A74" s="135"/>
      <c r="B74" s="135"/>
      <c r="C74" s="135"/>
      <c r="D74" s="135"/>
      <c r="E74" s="34"/>
      <c r="F74" s="49"/>
      <c r="G74" s="42">
        <v>0</v>
      </c>
      <c r="H74" s="23"/>
      <c r="I74" s="29">
        <f t="shared" ref="I74" si="14">E74*G74</f>
        <v>0</v>
      </c>
    </row>
    <row r="75" spans="1:9" s="27" customFormat="1" ht="9" customHeight="1" x14ac:dyDescent="0.25">
      <c r="A75" s="135"/>
      <c r="B75" s="135"/>
      <c r="C75" s="135"/>
      <c r="D75" s="135"/>
      <c r="E75" s="34"/>
      <c r="F75" s="49"/>
      <c r="G75" s="42">
        <v>0</v>
      </c>
      <c r="H75" s="23"/>
      <c r="I75" s="29">
        <f t="shared" ref="I75" si="15">E75*G75</f>
        <v>0</v>
      </c>
    </row>
    <row r="76" spans="1:9" s="27" customFormat="1" ht="9" customHeight="1" x14ac:dyDescent="0.25">
      <c r="A76" s="135"/>
      <c r="B76" s="135"/>
      <c r="C76" s="135"/>
      <c r="D76" s="135"/>
      <c r="E76" s="34"/>
      <c r="F76" s="49"/>
      <c r="G76" s="42">
        <v>0</v>
      </c>
      <c r="H76" s="23"/>
      <c r="I76" s="29">
        <f t="shared" si="13"/>
        <v>0</v>
      </c>
    </row>
    <row r="77" spans="1:9" s="27" customFormat="1" ht="9" customHeight="1" x14ac:dyDescent="0.25">
      <c r="A77" s="135"/>
      <c r="B77" s="135"/>
      <c r="C77" s="135"/>
      <c r="D77" s="135"/>
      <c r="E77" s="34"/>
      <c r="F77" s="49"/>
      <c r="G77" s="42">
        <v>0</v>
      </c>
      <c r="H77" s="23"/>
      <c r="I77" s="29">
        <f t="shared" si="13"/>
        <v>0</v>
      </c>
    </row>
    <row r="78" spans="1:9" s="39" customFormat="1" ht="10.199999999999999" x14ac:dyDescent="0.25">
      <c r="A78" s="146"/>
      <c r="B78" s="146"/>
      <c r="C78" s="146"/>
      <c r="D78" s="146"/>
      <c r="E78" s="146"/>
      <c r="F78" s="146"/>
      <c r="G78" s="146"/>
      <c r="H78" s="146"/>
      <c r="I78" s="47">
        <f>SUM(I6:I77)</f>
        <v>0</v>
      </c>
    </row>
    <row r="79" spans="1:9" s="39" customFormat="1" ht="9" customHeight="1" x14ac:dyDescent="0.25">
      <c r="A79" s="33"/>
      <c r="B79" s="33"/>
      <c r="C79" s="33"/>
      <c r="D79" s="33"/>
      <c r="E79" s="33"/>
      <c r="F79" s="33"/>
      <c r="G79" s="33"/>
      <c r="H79" s="33"/>
      <c r="I79" s="41"/>
    </row>
    <row r="80" spans="1:9" s="39" customFormat="1" ht="9" customHeight="1" x14ac:dyDescent="0.25">
      <c r="A80" s="33"/>
      <c r="B80" s="33"/>
      <c r="C80" s="33"/>
      <c r="D80" s="33"/>
      <c r="E80" s="33"/>
      <c r="F80" s="33"/>
      <c r="G80" s="33"/>
      <c r="H80" s="33"/>
      <c r="I80" s="41"/>
    </row>
    <row r="81" spans="1:9" s="39" customFormat="1" ht="9" customHeight="1" x14ac:dyDescent="0.25">
      <c r="A81" s="33"/>
      <c r="B81" s="33"/>
      <c r="C81" s="33"/>
      <c r="D81" s="33"/>
      <c r="E81" s="33"/>
      <c r="F81" s="33"/>
      <c r="G81" s="33"/>
      <c r="H81" s="33"/>
      <c r="I81" s="41"/>
    </row>
    <row r="82" spans="1:9" s="39" customFormat="1" ht="9" customHeight="1" x14ac:dyDescent="0.25">
      <c r="A82" s="33"/>
      <c r="B82" s="33"/>
      <c r="C82" s="33"/>
      <c r="D82" s="33"/>
      <c r="E82" s="33"/>
      <c r="F82" s="33"/>
      <c r="G82" s="33"/>
      <c r="H82" s="33"/>
      <c r="I82" s="41"/>
    </row>
    <row r="83" spans="1:9" s="39" customFormat="1" ht="9" customHeight="1" x14ac:dyDescent="0.25">
      <c r="A83" s="33"/>
      <c r="B83" s="33"/>
      <c r="C83" s="33"/>
      <c r="D83" s="33"/>
      <c r="E83" s="33"/>
      <c r="F83" s="33"/>
      <c r="G83" s="33"/>
      <c r="H83" s="33"/>
      <c r="I83" s="41"/>
    </row>
    <row r="84" spans="1:9" s="39" customFormat="1" ht="9" customHeight="1" x14ac:dyDescent="0.25">
      <c r="A84" s="33"/>
      <c r="B84" s="33"/>
      <c r="C84" s="33"/>
      <c r="D84" s="33"/>
      <c r="E84" s="33"/>
      <c r="F84" s="33"/>
      <c r="G84" s="33"/>
      <c r="H84" s="33"/>
      <c r="I84" s="41"/>
    </row>
  </sheetData>
  <sheetProtection algorithmName="SHA-512" hashValue="sxKIcf95qhnn3KflTES6ngVs7JrV2oKOVYYUATlIMLTme4HsmGMm4v2psSr/pDvUqGK7fM3XyxTMOUgqvTuhvw==" saltValue="tE2TPu6NDpQaEVuALmvORQ==" spinCount="100000" sheet="1" selectLockedCells="1"/>
  <mergeCells count="76">
    <mergeCell ref="A71:D71"/>
    <mergeCell ref="A58:D58"/>
    <mergeCell ref="A59:D59"/>
    <mergeCell ref="A61:D61"/>
    <mergeCell ref="A51:D51"/>
    <mergeCell ref="A62:D62"/>
    <mergeCell ref="A63:D63"/>
    <mergeCell ref="A54:D54"/>
    <mergeCell ref="A56:D56"/>
    <mergeCell ref="A57:D57"/>
    <mergeCell ref="A78:H78"/>
    <mergeCell ref="A55:D55"/>
    <mergeCell ref="A77:D77"/>
    <mergeCell ref="A75:D75"/>
    <mergeCell ref="A73:D73"/>
    <mergeCell ref="A76:D76"/>
    <mergeCell ref="A64:D64"/>
    <mergeCell ref="A66:D66"/>
    <mergeCell ref="A65:I65"/>
    <mergeCell ref="A72:D72"/>
    <mergeCell ref="A67:D67"/>
    <mergeCell ref="A68:D68"/>
    <mergeCell ref="A69:D69"/>
    <mergeCell ref="A60:D60"/>
    <mergeCell ref="A70:D70"/>
    <mergeCell ref="A74:D74"/>
    <mergeCell ref="A21:D21"/>
    <mergeCell ref="A22:D22"/>
    <mergeCell ref="A48:D48"/>
    <mergeCell ref="A49:D49"/>
    <mergeCell ref="A26:D26"/>
    <mergeCell ref="A28:D28"/>
    <mergeCell ref="A30:D30"/>
    <mergeCell ref="A33:D33"/>
    <mergeCell ref="A34:D34"/>
    <mergeCell ref="A35:D35"/>
    <mergeCell ref="A36:D36"/>
    <mergeCell ref="A38:D38"/>
    <mergeCell ref="A37:D37"/>
    <mergeCell ref="A32:I32"/>
    <mergeCell ref="A46:I46"/>
    <mergeCell ref="A44:D44"/>
    <mergeCell ref="A19:D19"/>
    <mergeCell ref="A20:D20"/>
    <mergeCell ref="B1:D1"/>
    <mergeCell ref="F1:G1"/>
    <mergeCell ref="A6:D6"/>
    <mergeCell ref="A7:D7"/>
    <mergeCell ref="A8:D8"/>
    <mergeCell ref="A5:I5"/>
    <mergeCell ref="A2:I2"/>
    <mergeCell ref="A4:I4"/>
    <mergeCell ref="A29:D29"/>
    <mergeCell ref="A43:D43"/>
    <mergeCell ref="A9:D9"/>
    <mergeCell ref="A10:D10"/>
    <mergeCell ref="A11:D11"/>
    <mergeCell ref="A12:D12"/>
    <mergeCell ref="A27:D27"/>
    <mergeCell ref="A13:D13"/>
    <mergeCell ref="A25:D25"/>
    <mergeCell ref="A24:D24"/>
    <mergeCell ref="A14:D14"/>
    <mergeCell ref="A15:D15"/>
    <mergeCell ref="A23:D23"/>
    <mergeCell ref="A16:D16"/>
    <mergeCell ref="A17:D17"/>
    <mergeCell ref="A18:D18"/>
    <mergeCell ref="A47:D47"/>
    <mergeCell ref="A53:D53"/>
    <mergeCell ref="A52:D52"/>
    <mergeCell ref="A39:D39"/>
    <mergeCell ref="A50:D50"/>
    <mergeCell ref="A42:D42"/>
    <mergeCell ref="A40:D40"/>
    <mergeCell ref="A41:D41"/>
  </mergeCells>
  <printOptions horizontalCentered="1"/>
  <pageMargins left="0.25" right="0.25" top="0.75" bottom="0.375" header="0.125" footer="0.125"/>
  <pageSetup orientation="portrait" r:id="rId1"/>
  <headerFooter alignWithMargins="0">
    <oddHeader>&amp;L&amp;"Times New Roman,Bold"&amp;9EXHIBIT "A"&amp;C&amp;"Times New Roman,Bold"&amp;9ENGINEER'S ESTIMATE WORKSHEET
(PUBLIC IMPROVEMENTS ONLY)&amp;R&amp;"Times New Roman,Bold"&amp;9Page 1 of 10</oddHeader>
    <oddFooter>&amp;L&amp;"Times New Roman,Regular"&amp;7Revised: 3 / 2024&amp;R&amp;"Times New Roman,Regular"&amp;7&amp;Z&amp;F]</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57"/>
  <sheetViews>
    <sheetView view="pageBreakPreview" zoomScale="140" zoomScaleNormal="125" zoomScaleSheetLayoutView="140" workbookViewId="0">
      <selection activeCell="E39" sqref="E39"/>
    </sheetView>
  </sheetViews>
  <sheetFormatPr defaultColWidth="9.109375" defaultRowHeight="13.2" x14ac:dyDescent="0.25"/>
  <cols>
    <col min="1" max="2" width="11.6640625" style="3" customWidth="1"/>
    <col min="3" max="3" width="8.6640625" style="30" customWidth="1"/>
    <col min="4" max="4" width="11.6640625" style="3" customWidth="1"/>
    <col min="5" max="5" width="8.6640625" style="30" customWidth="1"/>
    <col min="6" max="6" width="11.6640625" style="3" customWidth="1"/>
    <col min="7" max="7" width="11.6640625" style="31" customWidth="1"/>
    <col min="8" max="8" width="8.6640625" style="3" customWidth="1"/>
    <col min="9" max="9" width="12.6640625" style="32" customWidth="1"/>
    <col min="10" max="18" width="8.6640625" style="1" customWidth="1"/>
    <col min="19" max="16384" width="9.109375" style="1"/>
  </cols>
  <sheetData>
    <row r="1" spans="1:18" s="12" customFormat="1" ht="15" customHeight="1" x14ac:dyDescent="0.25">
      <c r="A1" s="9" t="s">
        <v>2</v>
      </c>
      <c r="B1" s="126" t="str">
        <f>'Title (1of10)'!B4</f>
        <v>PEN##-####</v>
      </c>
      <c r="C1" s="126"/>
      <c r="D1" s="126"/>
      <c r="E1" s="48" t="s">
        <v>66</v>
      </c>
      <c r="F1" s="125" t="str">
        <f>'Title (1of10)'!F4</f>
        <v>TR OR PM####</v>
      </c>
      <c r="G1" s="125"/>
      <c r="H1" s="10" t="s">
        <v>63</v>
      </c>
      <c r="I1" s="11">
        <f>'Title (1of10)'!I4</f>
        <v>44562</v>
      </c>
    </row>
    <row r="2" spans="1:18" ht="25.05" customHeight="1" x14ac:dyDescent="0.25">
      <c r="A2" s="131" t="s">
        <v>116</v>
      </c>
      <c r="B2" s="131"/>
      <c r="C2" s="131"/>
      <c r="D2" s="131"/>
      <c r="E2" s="131"/>
      <c r="F2" s="131"/>
      <c r="G2" s="131"/>
      <c r="H2" s="131"/>
      <c r="I2" s="131"/>
    </row>
    <row r="3" spans="1:18" s="21" customFormat="1" ht="15" customHeight="1" thickBot="1" x14ac:dyDescent="0.3">
      <c r="A3" s="13" t="s">
        <v>22</v>
      </c>
      <c r="B3" s="14"/>
      <c r="C3" s="15"/>
      <c r="D3" s="14"/>
      <c r="E3" s="16" t="s">
        <v>10</v>
      </c>
      <c r="F3" s="14" t="s">
        <v>0</v>
      </c>
      <c r="G3" s="17" t="s">
        <v>11</v>
      </c>
      <c r="H3" s="18"/>
      <c r="I3" s="19" t="s">
        <v>12</v>
      </c>
      <c r="J3" s="20"/>
      <c r="K3" s="20"/>
      <c r="L3" s="20"/>
      <c r="M3" s="20"/>
      <c r="N3" s="20"/>
      <c r="O3" s="20"/>
      <c r="P3" s="20"/>
      <c r="Q3" s="20"/>
      <c r="R3" s="20"/>
    </row>
    <row r="4" spans="1:18" s="22" customFormat="1" ht="5.0999999999999996" customHeight="1" thickTop="1" x14ac:dyDescent="0.25">
      <c r="A4" s="132"/>
      <c r="B4" s="132"/>
      <c r="C4" s="132"/>
      <c r="D4" s="132"/>
      <c r="E4" s="132"/>
      <c r="F4" s="132"/>
      <c r="G4" s="132"/>
      <c r="H4" s="132"/>
      <c r="I4" s="132"/>
      <c r="J4" s="1"/>
      <c r="K4" s="1"/>
      <c r="L4" s="1"/>
      <c r="M4" s="1"/>
      <c r="N4" s="1"/>
      <c r="O4" s="1"/>
      <c r="P4" s="1"/>
      <c r="Q4" s="1"/>
      <c r="R4" s="1"/>
    </row>
    <row r="5" spans="1:18" s="27" customFormat="1" ht="10.199999999999999" x14ac:dyDescent="0.25">
      <c r="A5" s="130" t="s">
        <v>111</v>
      </c>
      <c r="B5" s="130"/>
      <c r="C5" s="130"/>
      <c r="D5" s="130"/>
      <c r="E5" s="130"/>
      <c r="F5" s="130"/>
      <c r="G5" s="130"/>
      <c r="H5" s="130"/>
      <c r="I5" s="130"/>
    </row>
    <row r="6" spans="1:18" s="27" customFormat="1" ht="9" customHeight="1" x14ac:dyDescent="0.25">
      <c r="A6" s="136" t="s">
        <v>288</v>
      </c>
      <c r="B6" s="136"/>
      <c r="C6" s="136"/>
      <c r="D6" s="136"/>
      <c r="E6" s="34"/>
      <c r="F6" s="23" t="s">
        <v>25</v>
      </c>
      <c r="G6" s="25">
        <v>15200</v>
      </c>
      <c r="H6" s="23"/>
      <c r="I6" s="29">
        <f t="shared" ref="I6:I33" si="0">E6*G6</f>
        <v>0</v>
      </c>
    </row>
    <row r="7" spans="1:18" s="27" customFormat="1" ht="9" customHeight="1" x14ac:dyDescent="0.25">
      <c r="A7" s="136" t="s">
        <v>289</v>
      </c>
      <c r="B7" s="136"/>
      <c r="C7" s="136"/>
      <c r="D7" s="136"/>
      <c r="E7" s="34"/>
      <c r="F7" s="23" t="s">
        <v>25</v>
      </c>
      <c r="G7" s="25">
        <v>12500</v>
      </c>
      <c r="H7" s="23"/>
      <c r="I7" s="29">
        <f t="shared" si="0"/>
        <v>0</v>
      </c>
    </row>
    <row r="8" spans="1:18" s="27" customFormat="1" ht="9" customHeight="1" x14ac:dyDescent="0.25">
      <c r="A8" s="136" t="s">
        <v>290</v>
      </c>
      <c r="B8" s="136"/>
      <c r="C8" s="136"/>
      <c r="D8" s="136"/>
      <c r="E8" s="34"/>
      <c r="F8" s="23" t="s">
        <v>25</v>
      </c>
      <c r="G8" s="25">
        <v>5225</v>
      </c>
      <c r="H8" s="23"/>
      <c r="I8" s="29">
        <f t="shared" si="0"/>
        <v>0</v>
      </c>
    </row>
    <row r="9" spans="1:18" s="27" customFormat="1" ht="9" customHeight="1" x14ac:dyDescent="0.25">
      <c r="A9" s="136" t="s">
        <v>291</v>
      </c>
      <c r="B9" s="136"/>
      <c r="C9" s="136"/>
      <c r="D9" s="136"/>
      <c r="E9" s="34"/>
      <c r="F9" s="23" t="s">
        <v>25</v>
      </c>
      <c r="G9" s="25">
        <v>4250</v>
      </c>
      <c r="H9" s="23"/>
      <c r="I9" s="29">
        <f t="shared" si="0"/>
        <v>0</v>
      </c>
    </row>
    <row r="10" spans="1:18" s="27" customFormat="1" ht="9" customHeight="1" x14ac:dyDescent="0.25">
      <c r="A10" s="136" t="s">
        <v>292</v>
      </c>
      <c r="B10" s="136"/>
      <c r="C10" s="136"/>
      <c r="D10" s="136"/>
      <c r="E10" s="34"/>
      <c r="F10" s="23" t="s">
        <v>25</v>
      </c>
      <c r="G10" s="25">
        <v>4900</v>
      </c>
      <c r="H10" s="23"/>
      <c r="I10" s="29">
        <f t="shared" si="0"/>
        <v>0</v>
      </c>
    </row>
    <row r="11" spans="1:18" s="27" customFormat="1" ht="9" customHeight="1" x14ac:dyDescent="0.25">
      <c r="A11" s="136" t="s">
        <v>293</v>
      </c>
      <c r="B11" s="136"/>
      <c r="C11" s="136"/>
      <c r="D11" s="136"/>
      <c r="E11" s="34"/>
      <c r="F11" s="23" t="s">
        <v>25</v>
      </c>
      <c r="G11" s="25">
        <v>6500</v>
      </c>
      <c r="H11" s="23"/>
      <c r="I11" s="29">
        <f t="shared" si="0"/>
        <v>0</v>
      </c>
    </row>
    <row r="12" spans="1:18" s="27" customFormat="1" ht="9" customHeight="1" x14ac:dyDescent="0.25">
      <c r="A12" s="136" t="s">
        <v>294</v>
      </c>
      <c r="B12" s="136"/>
      <c r="C12" s="136"/>
      <c r="D12" s="136"/>
      <c r="E12" s="34"/>
      <c r="F12" s="23" t="s">
        <v>25</v>
      </c>
      <c r="G12" s="25">
        <v>6500</v>
      </c>
      <c r="H12" s="23"/>
      <c r="I12" s="29">
        <f t="shared" si="0"/>
        <v>0</v>
      </c>
    </row>
    <row r="13" spans="1:18" s="27" customFormat="1" ht="9" customHeight="1" x14ac:dyDescent="0.25">
      <c r="A13" s="136" t="s">
        <v>295</v>
      </c>
      <c r="B13" s="136"/>
      <c r="C13" s="136"/>
      <c r="D13" s="136"/>
      <c r="E13" s="34"/>
      <c r="F13" s="23" t="s">
        <v>25</v>
      </c>
      <c r="G13" s="25">
        <v>6000</v>
      </c>
      <c r="H13" s="23"/>
      <c r="I13" s="29">
        <f t="shared" si="0"/>
        <v>0</v>
      </c>
    </row>
    <row r="14" spans="1:18" s="27" customFormat="1" ht="9" customHeight="1" x14ac:dyDescent="0.25">
      <c r="A14" s="136" t="s">
        <v>296</v>
      </c>
      <c r="B14" s="136"/>
      <c r="C14" s="136"/>
      <c r="D14" s="136"/>
      <c r="E14" s="34"/>
      <c r="F14" s="23" t="s">
        <v>25</v>
      </c>
      <c r="G14" s="25">
        <v>2660</v>
      </c>
      <c r="H14" s="23"/>
      <c r="I14" s="29">
        <f t="shared" si="0"/>
        <v>0</v>
      </c>
    </row>
    <row r="15" spans="1:18" s="27" customFormat="1" ht="9" customHeight="1" x14ac:dyDescent="0.25">
      <c r="A15" s="136" t="s">
        <v>297</v>
      </c>
      <c r="B15" s="136"/>
      <c r="C15" s="136"/>
      <c r="D15" s="136"/>
      <c r="E15" s="34"/>
      <c r="F15" s="23" t="s">
        <v>25</v>
      </c>
      <c r="G15" s="25">
        <v>2660</v>
      </c>
      <c r="H15" s="23"/>
      <c r="I15" s="29">
        <f t="shared" si="0"/>
        <v>0</v>
      </c>
    </row>
    <row r="16" spans="1:18" s="27" customFormat="1" ht="9" customHeight="1" x14ac:dyDescent="0.25">
      <c r="A16" s="136" t="s">
        <v>298</v>
      </c>
      <c r="B16" s="136"/>
      <c r="C16" s="136"/>
      <c r="D16" s="136"/>
      <c r="E16" s="34"/>
      <c r="F16" s="23" t="s">
        <v>25</v>
      </c>
      <c r="G16" s="25">
        <v>4500</v>
      </c>
      <c r="H16" s="23"/>
      <c r="I16" s="29">
        <f t="shared" si="0"/>
        <v>0</v>
      </c>
    </row>
    <row r="17" spans="1:9" s="27" customFormat="1" ht="9" customHeight="1" x14ac:dyDescent="0.25">
      <c r="A17" s="136" t="s">
        <v>36</v>
      </c>
      <c r="B17" s="136"/>
      <c r="C17" s="136"/>
      <c r="D17" s="136"/>
      <c r="E17" s="34"/>
      <c r="F17" s="23" t="s">
        <v>25</v>
      </c>
      <c r="G17" s="25">
        <v>8000</v>
      </c>
      <c r="H17" s="23"/>
      <c r="I17" s="29">
        <f t="shared" si="0"/>
        <v>0</v>
      </c>
    </row>
    <row r="18" spans="1:9" s="27" customFormat="1" ht="9" customHeight="1" x14ac:dyDescent="0.25">
      <c r="A18" s="136" t="s">
        <v>301</v>
      </c>
      <c r="B18" s="136"/>
      <c r="C18" s="136"/>
      <c r="D18" s="136"/>
      <c r="E18" s="34"/>
      <c r="F18" s="23" t="s">
        <v>25</v>
      </c>
      <c r="G18" s="25">
        <v>3000</v>
      </c>
      <c r="H18" s="23"/>
      <c r="I18" s="29">
        <f t="shared" si="0"/>
        <v>0</v>
      </c>
    </row>
    <row r="19" spans="1:9" s="27" customFormat="1" ht="9" customHeight="1" x14ac:dyDescent="0.25">
      <c r="A19" s="136" t="s">
        <v>299</v>
      </c>
      <c r="B19" s="136"/>
      <c r="C19" s="136"/>
      <c r="D19" s="136"/>
      <c r="E19" s="34"/>
      <c r="F19" s="23" t="s">
        <v>25</v>
      </c>
      <c r="G19" s="25">
        <v>5000</v>
      </c>
      <c r="H19" s="23"/>
      <c r="I19" s="29">
        <f t="shared" si="0"/>
        <v>0</v>
      </c>
    </row>
    <row r="20" spans="1:9" s="27" customFormat="1" ht="9" customHeight="1" x14ac:dyDescent="0.25">
      <c r="A20" s="136" t="s">
        <v>113</v>
      </c>
      <c r="B20" s="136"/>
      <c r="C20" s="136"/>
      <c r="D20" s="136"/>
      <c r="E20" s="34"/>
      <c r="F20" s="23" t="s">
        <v>25</v>
      </c>
      <c r="G20" s="25">
        <v>7000</v>
      </c>
      <c r="H20" s="23"/>
      <c r="I20" s="29">
        <f t="shared" si="0"/>
        <v>0</v>
      </c>
    </row>
    <row r="21" spans="1:9" s="27" customFormat="1" ht="9" customHeight="1" x14ac:dyDescent="0.25">
      <c r="A21" s="136" t="s">
        <v>300</v>
      </c>
      <c r="B21" s="136"/>
      <c r="C21" s="136"/>
      <c r="D21" s="136"/>
      <c r="E21" s="34"/>
      <c r="F21" s="23" t="s">
        <v>25</v>
      </c>
      <c r="G21" s="25">
        <v>1550</v>
      </c>
      <c r="H21" s="23"/>
      <c r="I21" s="29">
        <f t="shared" si="0"/>
        <v>0</v>
      </c>
    </row>
    <row r="22" spans="1:9" s="27" customFormat="1" ht="9" customHeight="1" x14ac:dyDescent="0.25">
      <c r="A22" s="136" t="s">
        <v>117</v>
      </c>
      <c r="B22" s="136"/>
      <c r="C22" s="136"/>
      <c r="D22" s="136"/>
      <c r="E22" s="34"/>
      <c r="F22" s="23" t="s">
        <v>25</v>
      </c>
      <c r="G22" s="25">
        <v>1000</v>
      </c>
      <c r="H22" s="23"/>
      <c r="I22" s="29">
        <f t="shared" si="0"/>
        <v>0</v>
      </c>
    </row>
    <row r="23" spans="1:9" s="27" customFormat="1" ht="9" customHeight="1" x14ac:dyDescent="0.25">
      <c r="A23" s="136" t="s">
        <v>35</v>
      </c>
      <c r="B23" s="136"/>
      <c r="C23" s="136"/>
      <c r="D23" s="136"/>
      <c r="E23" s="34"/>
      <c r="F23" s="23" t="s">
        <v>24</v>
      </c>
      <c r="G23" s="25">
        <v>530</v>
      </c>
      <c r="H23" s="23"/>
      <c r="I23" s="29">
        <f>E23*G23</f>
        <v>0</v>
      </c>
    </row>
    <row r="24" spans="1:9" s="27" customFormat="1" ht="9" customHeight="1" x14ac:dyDescent="0.25">
      <c r="A24" s="135"/>
      <c r="B24" s="135"/>
      <c r="C24" s="135"/>
      <c r="D24" s="135"/>
      <c r="E24" s="34"/>
      <c r="F24" s="49"/>
      <c r="G24" s="42">
        <v>0</v>
      </c>
      <c r="H24" s="23"/>
      <c r="I24" s="29">
        <f t="shared" si="0"/>
        <v>0</v>
      </c>
    </row>
    <row r="25" spans="1:9" s="27" customFormat="1" ht="9" customHeight="1" x14ac:dyDescent="0.25">
      <c r="A25" s="135"/>
      <c r="B25" s="135"/>
      <c r="C25" s="135"/>
      <c r="D25" s="135"/>
      <c r="E25" s="34"/>
      <c r="F25" s="49"/>
      <c r="G25" s="42">
        <v>0</v>
      </c>
      <c r="H25" s="23"/>
      <c r="I25" s="29">
        <f t="shared" si="0"/>
        <v>0</v>
      </c>
    </row>
    <row r="26" spans="1:9" s="27" customFormat="1" ht="9" customHeight="1" x14ac:dyDescent="0.25">
      <c r="A26" s="135"/>
      <c r="B26" s="135"/>
      <c r="C26" s="135"/>
      <c r="D26" s="135"/>
      <c r="E26" s="34"/>
      <c r="F26" s="49"/>
      <c r="G26" s="42">
        <v>0</v>
      </c>
      <c r="H26" s="23"/>
      <c r="I26" s="29">
        <f t="shared" si="0"/>
        <v>0</v>
      </c>
    </row>
    <row r="27" spans="1:9" s="27" customFormat="1" ht="9" customHeight="1" x14ac:dyDescent="0.25">
      <c r="A27" s="135"/>
      <c r="B27" s="135"/>
      <c r="C27" s="135"/>
      <c r="D27" s="135"/>
      <c r="E27" s="34"/>
      <c r="F27" s="49"/>
      <c r="G27" s="42">
        <v>0</v>
      </c>
      <c r="H27" s="23"/>
      <c r="I27" s="29">
        <f t="shared" si="0"/>
        <v>0</v>
      </c>
    </row>
    <row r="28" spans="1:9" s="27" customFormat="1" ht="9" customHeight="1" x14ac:dyDescent="0.25">
      <c r="A28" s="135"/>
      <c r="B28" s="135"/>
      <c r="C28" s="135"/>
      <c r="D28" s="135"/>
      <c r="E28" s="34"/>
      <c r="F28" s="49"/>
      <c r="G28" s="42">
        <v>0</v>
      </c>
      <c r="H28" s="23"/>
      <c r="I28" s="29">
        <f t="shared" si="0"/>
        <v>0</v>
      </c>
    </row>
    <row r="29" spans="1:9" s="27" customFormat="1" ht="9" customHeight="1" x14ac:dyDescent="0.25">
      <c r="A29" s="135"/>
      <c r="B29" s="135"/>
      <c r="C29" s="135"/>
      <c r="D29" s="135"/>
      <c r="E29" s="34"/>
      <c r="F29" s="49"/>
      <c r="G29" s="42">
        <v>0</v>
      </c>
      <c r="H29" s="23"/>
      <c r="I29" s="29">
        <f t="shared" si="0"/>
        <v>0</v>
      </c>
    </row>
    <row r="30" spans="1:9" s="27" customFormat="1" ht="9" customHeight="1" x14ac:dyDescent="0.25">
      <c r="A30" s="135"/>
      <c r="B30" s="135"/>
      <c r="C30" s="135"/>
      <c r="D30" s="135"/>
      <c r="E30" s="34"/>
      <c r="F30" s="49"/>
      <c r="G30" s="42">
        <v>0</v>
      </c>
      <c r="H30" s="23"/>
      <c r="I30" s="29">
        <f t="shared" si="0"/>
        <v>0</v>
      </c>
    </row>
    <row r="31" spans="1:9" s="27" customFormat="1" ht="9" customHeight="1" x14ac:dyDescent="0.25">
      <c r="A31" s="135"/>
      <c r="B31" s="135"/>
      <c r="C31" s="135"/>
      <c r="D31" s="135"/>
      <c r="E31" s="34"/>
      <c r="F31" s="49"/>
      <c r="G31" s="42">
        <v>0</v>
      </c>
      <c r="H31" s="23"/>
      <c r="I31" s="29">
        <f t="shared" si="0"/>
        <v>0</v>
      </c>
    </row>
    <row r="32" spans="1:9" s="27" customFormat="1" ht="9" customHeight="1" x14ac:dyDescent="0.25">
      <c r="A32" s="135"/>
      <c r="B32" s="135"/>
      <c r="C32" s="135"/>
      <c r="D32" s="135"/>
      <c r="E32" s="34"/>
      <c r="F32" s="49"/>
      <c r="G32" s="42">
        <v>0</v>
      </c>
      <c r="H32" s="23"/>
      <c r="I32" s="29">
        <f t="shared" si="0"/>
        <v>0</v>
      </c>
    </row>
    <row r="33" spans="1:9" s="27" customFormat="1" ht="9" customHeight="1" x14ac:dyDescent="0.25">
      <c r="A33" s="135"/>
      <c r="B33" s="135"/>
      <c r="C33" s="135"/>
      <c r="D33" s="135"/>
      <c r="E33" s="34"/>
      <c r="F33" s="49"/>
      <c r="G33" s="42">
        <v>0</v>
      </c>
      <c r="H33" s="23"/>
      <c r="I33" s="29">
        <f t="shared" si="0"/>
        <v>0</v>
      </c>
    </row>
    <row r="34" spans="1:9" s="27" customFormat="1" ht="9" customHeight="1" x14ac:dyDescent="0.25">
      <c r="A34" s="136"/>
      <c r="B34" s="136"/>
      <c r="C34" s="136"/>
      <c r="D34" s="136"/>
      <c r="E34" s="24"/>
      <c r="F34" s="23"/>
      <c r="G34" s="25"/>
      <c r="H34" s="23"/>
      <c r="I34" s="26"/>
    </row>
    <row r="35" spans="1:9" s="27" customFormat="1" ht="10.199999999999999" x14ac:dyDescent="0.25">
      <c r="A35" s="130" t="s">
        <v>73</v>
      </c>
      <c r="B35" s="130"/>
      <c r="C35" s="130"/>
      <c r="D35" s="130"/>
      <c r="E35" s="130"/>
      <c r="F35" s="130"/>
      <c r="G35" s="130"/>
      <c r="H35" s="130"/>
      <c r="I35" s="130"/>
    </row>
    <row r="36" spans="1:9" s="27" customFormat="1" ht="9" customHeight="1" x14ac:dyDescent="0.25">
      <c r="A36" s="136" t="s">
        <v>286</v>
      </c>
      <c r="B36" s="136"/>
      <c r="C36" s="136"/>
      <c r="D36" s="136"/>
      <c r="E36" s="34"/>
      <c r="F36" s="23" t="s">
        <v>9</v>
      </c>
      <c r="G36" s="25">
        <v>152</v>
      </c>
      <c r="H36" s="23"/>
      <c r="I36" s="29">
        <f>E36*G36</f>
        <v>0</v>
      </c>
    </row>
    <row r="37" spans="1:9" s="27" customFormat="1" ht="9" customHeight="1" x14ac:dyDescent="0.25">
      <c r="A37" s="136" t="s">
        <v>287</v>
      </c>
      <c r="B37" s="136"/>
      <c r="C37" s="136"/>
      <c r="D37" s="136"/>
      <c r="E37" s="34"/>
      <c r="F37" s="23" t="s">
        <v>9</v>
      </c>
      <c r="G37" s="25">
        <v>285</v>
      </c>
      <c r="H37" s="23"/>
      <c r="I37" s="29">
        <f t="shared" ref="I37" si="1">E37*G37</f>
        <v>0</v>
      </c>
    </row>
    <row r="38" spans="1:9" s="27" customFormat="1" ht="9" customHeight="1" x14ac:dyDescent="0.25">
      <c r="A38" s="136" t="s">
        <v>39</v>
      </c>
      <c r="B38" s="136"/>
      <c r="C38" s="136"/>
      <c r="D38" s="136"/>
      <c r="E38" s="34"/>
      <c r="F38" s="23" t="s">
        <v>25</v>
      </c>
      <c r="G38" s="25">
        <v>2500</v>
      </c>
      <c r="H38" s="23"/>
      <c r="I38" s="29">
        <f>E38*G38</f>
        <v>0</v>
      </c>
    </row>
    <row r="39" spans="1:9" s="27" customFormat="1" ht="9" customHeight="1" x14ac:dyDescent="0.25">
      <c r="A39" s="136" t="s">
        <v>40</v>
      </c>
      <c r="B39" s="136"/>
      <c r="C39" s="136"/>
      <c r="D39" s="136"/>
      <c r="E39" s="34"/>
      <c r="F39" s="23" t="s">
        <v>25</v>
      </c>
      <c r="G39" s="25">
        <v>15000</v>
      </c>
      <c r="H39" s="23"/>
      <c r="I39" s="29">
        <f t="shared" ref="I39:I49" si="2">E39*G39</f>
        <v>0</v>
      </c>
    </row>
    <row r="40" spans="1:9" s="27" customFormat="1" ht="9" customHeight="1" x14ac:dyDescent="0.25">
      <c r="A40" s="135"/>
      <c r="B40" s="135"/>
      <c r="C40" s="135"/>
      <c r="D40" s="135"/>
      <c r="E40" s="34"/>
      <c r="F40" s="49"/>
      <c r="G40" s="42">
        <v>0</v>
      </c>
      <c r="H40" s="23"/>
      <c r="I40" s="29">
        <f t="shared" ref="I40:I44" si="3">E40*G40</f>
        <v>0</v>
      </c>
    </row>
    <row r="41" spans="1:9" s="27" customFormat="1" ht="9" customHeight="1" x14ac:dyDescent="0.25">
      <c r="A41" s="135"/>
      <c r="B41" s="135"/>
      <c r="C41" s="135"/>
      <c r="D41" s="135"/>
      <c r="E41" s="34"/>
      <c r="F41" s="49"/>
      <c r="G41" s="42">
        <v>0</v>
      </c>
      <c r="H41" s="23"/>
      <c r="I41" s="29">
        <f t="shared" si="3"/>
        <v>0</v>
      </c>
    </row>
    <row r="42" spans="1:9" s="27" customFormat="1" ht="9" customHeight="1" x14ac:dyDescent="0.25">
      <c r="A42" s="135"/>
      <c r="B42" s="135"/>
      <c r="C42" s="135"/>
      <c r="D42" s="135"/>
      <c r="E42" s="34"/>
      <c r="F42" s="49"/>
      <c r="G42" s="42">
        <v>0</v>
      </c>
      <c r="H42" s="23"/>
      <c r="I42" s="29">
        <f t="shared" si="3"/>
        <v>0</v>
      </c>
    </row>
    <row r="43" spans="1:9" s="27" customFormat="1" ht="9" customHeight="1" x14ac:dyDescent="0.25">
      <c r="A43" s="135"/>
      <c r="B43" s="135"/>
      <c r="C43" s="135"/>
      <c r="D43" s="135"/>
      <c r="E43" s="34"/>
      <c r="F43" s="49"/>
      <c r="G43" s="42">
        <v>0</v>
      </c>
      <c r="H43" s="23"/>
      <c r="I43" s="29">
        <f t="shared" si="3"/>
        <v>0</v>
      </c>
    </row>
    <row r="44" spans="1:9" s="27" customFormat="1" ht="9" customHeight="1" x14ac:dyDescent="0.25">
      <c r="A44" s="135"/>
      <c r="B44" s="135"/>
      <c r="C44" s="135"/>
      <c r="D44" s="135"/>
      <c r="E44" s="34"/>
      <c r="F44" s="49"/>
      <c r="G44" s="42">
        <v>0</v>
      </c>
      <c r="H44" s="23"/>
      <c r="I44" s="29">
        <f t="shared" si="3"/>
        <v>0</v>
      </c>
    </row>
    <row r="45" spans="1:9" s="27" customFormat="1" ht="9" customHeight="1" x14ac:dyDescent="0.25">
      <c r="A45" s="135"/>
      <c r="B45" s="135"/>
      <c r="C45" s="135"/>
      <c r="D45" s="135"/>
      <c r="E45" s="34"/>
      <c r="F45" s="49"/>
      <c r="G45" s="42">
        <v>0</v>
      </c>
      <c r="H45" s="23"/>
      <c r="I45" s="29">
        <f t="shared" si="2"/>
        <v>0</v>
      </c>
    </row>
    <row r="46" spans="1:9" s="27" customFormat="1" ht="9" customHeight="1" x14ac:dyDescent="0.25">
      <c r="A46" s="135"/>
      <c r="B46" s="135"/>
      <c r="C46" s="135"/>
      <c r="D46" s="135"/>
      <c r="E46" s="34"/>
      <c r="F46" s="49"/>
      <c r="G46" s="42">
        <v>0</v>
      </c>
      <c r="H46" s="23"/>
      <c r="I46" s="29">
        <f t="shared" si="2"/>
        <v>0</v>
      </c>
    </row>
    <row r="47" spans="1:9" s="27" customFormat="1" ht="9" customHeight="1" x14ac:dyDescent="0.25">
      <c r="A47" s="135"/>
      <c r="B47" s="135"/>
      <c r="C47" s="135"/>
      <c r="D47" s="135"/>
      <c r="E47" s="34"/>
      <c r="F47" s="49"/>
      <c r="G47" s="42">
        <v>0</v>
      </c>
      <c r="H47" s="23"/>
      <c r="I47" s="29">
        <f t="shared" si="2"/>
        <v>0</v>
      </c>
    </row>
    <row r="48" spans="1:9" s="27" customFormat="1" ht="9" customHeight="1" x14ac:dyDescent="0.25">
      <c r="A48" s="135"/>
      <c r="B48" s="135"/>
      <c r="C48" s="135"/>
      <c r="D48" s="135"/>
      <c r="E48" s="34"/>
      <c r="F48" s="49"/>
      <c r="G48" s="42">
        <v>0</v>
      </c>
      <c r="H48" s="23"/>
      <c r="I48" s="29">
        <f t="shared" si="2"/>
        <v>0</v>
      </c>
    </row>
    <row r="49" spans="1:9" s="27" customFormat="1" ht="9" customHeight="1" x14ac:dyDescent="0.25">
      <c r="A49" s="135"/>
      <c r="B49" s="135"/>
      <c r="C49" s="135"/>
      <c r="D49" s="135"/>
      <c r="E49" s="34"/>
      <c r="F49" s="49"/>
      <c r="G49" s="42">
        <v>0</v>
      </c>
      <c r="H49" s="23"/>
      <c r="I49" s="29">
        <f t="shared" si="2"/>
        <v>0</v>
      </c>
    </row>
    <row r="50" spans="1:9" s="27" customFormat="1" ht="5.0999999999999996" customHeight="1" x14ac:dyDescent="0.25">
      <c r="A50" s="28"/>
      <c r="B50" s="28"/>
      <c r="C50" s="28"/>
      <c r="D50" s="28"/>
      <c r="E50" s="24"/>
      <c r="F50" s="23"/>
      <c r="G50" s="25"/>
      <c r="H50" s="23"/>
      <c r="I50" s="26"/>
    </row>
    <row r="51" spans="1:9" s="39" customFormat="1" ht="15" customHeight="1" thickBot="1" x14ac:dyDescent="0.3">
      <c r="A51" s="137" t="s">
        <v>41</v>
      </c>
      <c r="B51" s="137"/>
      <c r="C51" s="137"/>
      <c r="D51" s="137"/>
      <c r="E51" s="137"/>
      <c r="F51" s="137"/>
      <c r="G51" s="137"/>
      <c r="H51" s="137"/>
      <c r="I51" s="93">
        <f>SUM(I6:I50)+'SD-City (6of10)'!I78</f>
        <v>0</v>
      </c>
    </row>
    <row r="52" spans="1:9" s="39" customFormat="1" ht="9" customHeight="1" thickTop="1" x14ac:dyDescent="0.25">
      <c r="A52" s="33"/>
      <c r="B52" s="33"/>
      <c r="C52" s="33"/>
      <c r="D52" s="33"/>
      <c r="E52" s="33"/>
      <c r="F52" s="33"/>
      <c r="G52" s="33"/>
      <c r="H52" s="33"/>
      <c r="I52" s="41"/>
    </row>
    <row r="53" spans="1:9" s="39" customFormat="1" ht="9" customHeight="1" x14ac:dyDescent="0.25">
      <c r="A53" s="33"/>
      <c r="B53" s="33"/>
      <c r="C53" s="33"/>
      <c r="D53" s="33"/>
      <c r="E53" s="33"/>
      <c r="F53" s="33"/>
      <c r="G53" s="33"/>
      <c r="H53" s="33"/>
      <c r="I53" s="41"/>
    </row>
    <row r="54" spans="1:9" s="39" customFormat="1" ht="9" customHeight="1" x14ac:dyDescent="0.25">
      <c r="A54" s="33"/>
      <c r="B54" s="33"/>
      <c r="C54" s="33"/>
      <c r="D54" s="33"/>
      <c r="E54" s="33"/>
      <c r="F54" s="33"/>
      <c r="G54" s="33"/>
      <c r="H54" s="33"/>
      <c r="I54" s="41"/>
    </row>
    <row r="55" spans="1:9" s="39" customFormat="1" ht="9" customHeight="1" x14ac:dyDescent="0.25">
      <c r="A55" s="33"/>
      <c r="B55" s="33"/>
      <c r="C55" s="33"/>
      <c r="D55" s="33"/>
      <c r="E55" s="33"/>
      <c r="F55" s="33"/>
      <c r="G55" s="33"/>
      <c r="H55" s="33"/>
      <c r="I55" s="41"/>
    </row>
    <row r="56" spans="1:9" s="39" customFormat="1" ht="9" customHeight="1" x14ac:dyDescent="0.25">
      <c r="A56" s="33"/>
      <c r="B56" s="33"/>
      <c r="C56" s="33"/>
      <c r="D56" s="33"/>
      <c r="E56" s="33"/>
      <c r="F56" s="33"/>
      <c r="G56" s="33"/>
      <c r="H56" s="33"/>
      <c r="I56" s="41"/>
    </row>
    <row r="57" spans="1:9" s="39" customFormat="1" ht="9" customHeight="1" x14ac:dyDescent="0.25">
      <c r="A57" s="33"/>
      <c r="B57" s="33"/>
      <c r="C57" s="33"/>
      <c r="D57" s="33"/>
      <c r="E57" s="33"/>
      <c r="F57" s="33"/>
      <c r="G57" s="33"/>
      <c r="H57" s="33"/>
      <c r="I57" s="41"/>
    </row>
  </sheetData>
  <sheetProtection algorithmName="SHA-512" hashValue="zCAUAE6zpoGsCfNLYBJtuiCndP/3kpHnf4XRGPKwBzBSwvSJ4dny5Ap0W7fQlBgtpx6yPsd9kZKowP1Pp+nFYw==" saltValue="/Tipy4JHc9Ev+bM7sD9w9A==" spinCount="100000" sheet="1" selectLockedCells="1"/>
  <mergeCells count="50">
    <mergeCell ref="F1:G1"/>
    <mergeCell ref="B1:D1"/>
    <mergeCell ref="A27:D27"/>
    <mergeCell ref="A11:D11"/>
    <mergeCell ref="A12:D12"/>
    <mergeCell ref="A25:D25"/>
    <mergeCell ref="A26:D26"/>
    <mergeCell ref="A21:D21"/>
    <mergeCell ref="A13:D13"/>
    <mergeCell ref="A15:D15"/>
    <mergeCell ref="A22:D22"/>
    <mergeCell ref="A20:D20"/>
    <mergeCell ref="A2:I2"/>
    <mergeCell ref="A4:I4"/>
    <mergeCell ref="A6:D6"/>
    <mergeCell ref="A19:D19"/>
    <mergeCell ref="A51:H51"/>
    <mergeCell ref="A29:D29"/>
    <mergeCell ref="A30:D30"/>
    <mergeCell ref="A31:D31"/>
    <mergeCell ref="A32:D32"/>
    <mergeCell ref="A33:D33"/>
    <mergeCell ref="A47:D47"/>
    <mergeCell ref="A48:D48"/>
    <mergeCell ref="A49:D49"/>
    <mergeCell ref="A36:D36"/>
    <mergeCell ref="A38:D38"/>
    <mergeCell ref="A39:D39"/>
    <mergeCell ref="A45:D45"/>
    <mergeCell ref="A46:D46"/>
    <mergeCell ref="A34:D34"/>
    <mergeCell ref="A35:I35"/>
    <mergeCell ref="A5:I5"/>
    <mergeCell ref="A7:D7"/>
    <mergeCell ref="A8:D8"/>
    <mergeCell ref="A9:D9"/>
    <mergeCell ref="A14:D14"/>
    <mergeCell ref="A16:D16"/>
    <mergeCell ref="A17:D17"/>
    <mergeCell ref="A18:D18"/>
    <mergeCell ref="A10:D10"/>
    <mergeCell ref="A24:D24"/>
    <mergeCell ref="A23:D23"/>
    <mergeCell ref="A43:D43"/>
    <mergeCell ref="A44:D44"/>
    <mergeCell ref="A37:D37"/>
    <mergeCell ref="A28:D28"/>
    <mergeCell ref="A40:D40"/>
    <mergeCell ref="A41:D41"/>
    <mergeCell ref="A42:D42"/>
  </mergeCells>
  <printOptions horizontalCentered="1"/>
  <pageMargins left="0.25" right="0.25" top="0.75" bottom="0.375" header="0.125" footer="0.125"/>
  <pageSetup orientation="portrait" r:id="rId1"/>
  <headerFooter alignWithMargins="0">
    <oddHeader>&amp;L&amp;"Times New Roman,Bold"&amp;9EXHIBIT "A"&amp;C&amp;"Times New Roman,Bold"&amp;9ENGINEER'S ESTIMATE WORKSHEET
(PUBLIC IMPROVEMENTS ONLY)&amp;R&amp;"Times New Roman,Bold"&amp;9Page 1 of 10</oddHeader>
    <oddFooter>&amp;L&amp;"Times New Roman,Regular"&amp;7Revised: 3 / 2024&amp;R&amp;"Times New Roman,Regular"&amp;7&amp;Z&amp;F]</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92"/>
  <sheetViews>
    <sheetView view="pageBreakPreview" topLeftCell="A3" zoomScale="130" zoomScaleNormal="125" zoomScaleSheetLayoutView="130" workbookViewId="0">
      <selection activeCell="E39" sqref="E39"/>
    </sheetView>
  </sheetViews>
  <sheetFormatPr defaultColWidth="9.109375" defaultRowHeight="13.2" x14ac:dyDescent="0.25"/>
  <cols>
    <col min="1" max="2" width="11.6640625" style="3" customWidth="1"/>
    <col min="3" max="3" width="8.6640625" style="30" customWidth="1"/>
    <col min="4" max="4" width="11.6640625" style="3" customWidth="1"/>
    <col min="5" max="5" width="8.6640625" style="30" customWidth="1"/>
    <col min="6" max="6" width="11.6640625" style="3" customWidth="1"/>
    <col min="7" max="7" width="11.6640625" style="31" customWidth="1"/>
    <col min="8" max="8" width="8.6640625" style="3" customWidth="1"/>
    <col min="9" max="9" width="12.6640625" style="32" customWidth="1"/>
    <col min="10" max="18" width="8.6640625" style="1" customWidth="1"/>
    <col min="19" max="16384" width="9.109375" style="1"/>
  </cols>
  <sheetData>
    <row r="1" spans="1:18" s="12" customFormat="1" ht="15" customHeight="1" x14ac:dyDescent="0.25">
      <c r="A1" s="9" t="s">
        <v>2</v>
      </c>
      <c r="B1" s="126" t="str">
        <f>'Title (1of10)'!B4</f>
        <v>PEN##-####</v>
      </c>
      <c r="C1" s="126"/>
      <c r="D1" s="126"/>
      <c r="E1" s="48" t="s">
        <v>66</v>
      </c>
      <c r="F1" s="125" t="str">
        <f>'Title (1of10)'!F4</f>
        <v>TR OR PM####</v>
      </c>
      <c r="G1" s="125"/>
      <c r="H1" s="10" t="s">
        <v>63</v>
      </c>
      <c r="I1" s="11">
        <f>'Title (1of10)'!I4</f>
        <v>44562</v>
      </c>
    </row>
    <row r="2" spans="1:18" ht="25.05" customHeight="1" x14ac:dyDescent="0.25">
      <c r="A2" s="131" t="s">
        <v>114</v>
      </c>
      <c r="B2" s="131"/>
      <c r="C2" s="131"/>
      <c r="D2" s="131"/>
      <c r="E2" s="131"/>
      <c r="F2" s="131"/>
      <c r="G2" s="131"/>
      <c r="H2" s="131"/>
      <c r="I2" s="131"/>
    </row>
    <row r="3" spans="1:18" s="21" customFormat="1" ht="15" customHeight="1" thickBot="1" x14ac:dyDescent="0.3">
      <c r="A3" s="13" t="s">
        <v>22</v>
      </c>
      <c r="B3" s="14"/>
      <c r="C3" s="15"/>
      <c r="D3" s="14"/>
      <c r="E3" s="16" t="s">
        <v>10</v>
      </c>
      <c r="F3" s="14" t="s">
        <v>0</v>
      </c>
      <c r="G3" s="17" t="s">
        <v>11</v>
      </c>
      <c r="H3" s="18"/>
      <c r="I3" s="19" t="s">
        <v>12</v>
      </c>
      <c r="J3" s="20"/>
      <c r="K3" s="20"/>
      <c r="L3" s="20"/>
      <c r="M3" s="20"/>
      <c r="N3" s="20"/>
      <c r="O3" s="20"/>
      <c r="P3" s="20"/>
      <c r="Q3" s="20"/>
      <c r="R3" s="20"/>
    </row>
    <row r="4" spans="1:18" s="22" customFormat="1" ht="5.0999999999999996" customHeight="1" thickTop="1" x14ac:dyDescent="0.25">
      <c r="A4" s="132"/>
      <c r="B4" s="132"/>
      <c r="C4" s="132"/>
      <c r="D4" s="132"/>
      <c r="E4" s="132"/>
      <c r="F4" s="132"/>
      <c r="G4" s="132"/>
      <c r="H4" s="132"/>
      <c r="I4" s="132"/>
      <c r="J4" s="1"/>
      <c r="K4" s="1"/>
      <c r="L4" s="1"/>
      <c r="M4" s="1"/>
      <c r="N4" s="1"/>
      <c r="O4" s="1"/>
      <c r="P4" s="1"/>
      <c r="Q4" s="1"/>
      <c r="R4" s="1"/>
    </row>
    <row r="5" spans="1:18" s="27" customFormat="1" ht="10.199999999999999" x14ac:dyDescent="0.25">
      <c r="A5" s="130" t="s">
        <v>109</v>
      </c>
      <c r="B5" s="130"/>
      <c r="C5" s="130"/>
      <c r="D5" s="130"/>
      <c r="E5" s="130"/>
      <c r="F5" s="130"/>
      <c r="G5" s="130"/>
      <c r="H5" s="130"/>
      <c r="I5" s="130"/>
    </row>
    <row r="6" spans="1:18" s="27" customFormat="1" ht="9" customHeight="1" x14ac:dyDescent="0.25">
      <c r="A6" s="136" t="s">
        <v>94</v>
      </c>
      <c r="B6" s="136"/>
      <c r="C6" s="136"/>
      <c r="D6" s="136"/>
      <c r="E6" s="54"/>
      <c r="F6" s="23" t="s">
        <v>24</v>
      </c>
      <c r="G6" s="25">
        <v>200</v>
      </c>
      <c r="H6" s="23"/>
      <c r="I6" s="57">
        <f t="shared" ref="I6:I23" si="0">E6*G6</f>
        <v>0</v>
      </c>
    </row>
    <row r="7" spans="1:18" s="27" customFormat="1" ht="9" customHeight="1" x14ac:dyDescent="0.25">
      <c r="A7" s="136" t="s">
        <v>95</v>
      </c>
      <c r="B7" s="136"/>
      <c r="C7" s="136"/>
      <c r="D7" s="136"/>
      <c r="E7" s="54"/>
      <c r="F7" s="23" t="s">
        <v>24</v>
      </c>
      <c r="G7" s="25">
        <v>215</v>
      </c>
      <c r="H7" s="23"/>
      <c r="I7" s="57">
        <f t="shared" si="0"/>
        <v>0</v>
      </c>
    </row>
    <row r="8" spans="1:18" s="27" customFormat="1" ht="9" customHeight="1" x14ac:dyDescent="0.25">
      <c r="A8" s="136" t="s">
        <v>96</v>
      </c>
      <c r="B8" s="136"/>
      <c r="C8" s="136"/>
      <c r="D8" s="136"/>
      <c r="E8" s="54"/>
      <c r="F8" s="23" t="s">
        <v>24</v>
      </c>
      <c r="G8" s="25">
        <v>248</v>
      </c>
      <c r="H8" s="23"/>
      <c r="I8" s="57">
        <f t="shared" si="0"/>
        <v>0</v>
      </c>
    </row>
    <row r="9" spans="1:18" s="27" customFormat="1" ht="9" customHeight="1" x14ac:dyDescent="0.25">
      <c r="A9" s="136" t="s">
        <v>97</v>
      </c>
      <c r="B9" s="136"/>
      <c r="C9" s="136"/>
      <c r="D9" s="136"/>
      <c r="E9" s="54"/>
      <c r="F9" s="23" t="s">
        <v>24</v>
      </c>
      <c r="G9" s="25">
        <v>288</v>
      </c>
      <c r="H9" s="23"/>
      <c r="I9" s="57">
        <f t="shared" si="0"/>
        <v>0</v>
      </c>
    </row>
    <row r="10" spans="1:18" s="27" customFormat="1" ht="9" customHeight="1" x14ac:dyDescent="0.25">
      <c r="A10" s="136" t="s">
        <v>98</v>
      </c>
      <c r="B10" s="136"/>
      <c r="C10" s="136"/>
      <c r="D10" s="136"/>
      <c r="E10" s="54"/>
      <c r="F10" s="23" t="s">
        <v>24</v>
      </c>
      <c r="G10" s="25">
        <v>378</v>
      </c>
      <c r="H10" s="23"/>
      <c r="I10" s="57">
        <f t="shared" si="0"/>
        <v>0</v>
      </c>
    </row>
    <row r="11" spans="1:18" s="27" customFormat="1" ht="9" customHeight="1" x14ac:dyDescent="0.25">
      <c r="A11" s="136" t="s">
        <v>99</v>
      </c>
      <c r="B11" s="136"/>
      <c r="C11" s="136"/>
      <c r="D11" s="136"/>
      <c r="E11" s="54"/>
      <c r="F11" s="23" t="s">
        <v>24</v>
      </c>
      <c r="G11" s="25">
        <v>444</v>
      </c>
      <c r="H11" s="23"/>
      <c r="I11" s="57">
        <f t="shared" si="0"/>
        <v>0</v>
      </c>
    </row>
    <row r="12" spans="1:18" s="27" customFormat="1" ht="9" customHeight="1" x14ac:dyDescent="0.25">
      <c r="A12" s="136" t="s">
        <v>100</v>
      </c>
      <c r="B12" s="136"/>
      <c r="C12" s="136"/>
      <c r="D12" s="136"/>
      <c r="E12" s="54"/>
      <c r="F12" s="23" t="s">
        <v>24</v>
      </c>
      <c r="G12" s="25">
        <v>501</v>
      </c>
      <c r="H12" s="23"/>
      <c r="I12" s="57">
        <f t="shared" si="0"/>
        <v>0</v>
      </c>
    </row>
    <row r="13" spans="1:18" s="27" customFormat="1" ht="9" customHeight="1" x14ac:dyDescent="0.25">
      <c r="A13" s="136" t="s">
        <v>101</v>
      </c>
      <c r="B13" s="136"/>
      <c r="C13" s="136"/>
      <c r="D13" s="136"/>
      <c r="E13" s="54"/>
      <c r="F13" s="23" t="s">
        <v>24</v>
      </c>
      <c r="G13" s="25">
        <v>653</v>
      </c>
      <c r="H13" s="23"/>
      <c r="I13" s="57">
        <f t="shared" si="0"/>
        <v>0</v>
      </c>
    </row>
    <row r="14" spans="1:18" s="27" customFormat="1" ht="9" customHeight="1" x14ac:dyDescent="0.25">
      <c r="A14" s="136" t="s">
        <v>102</v>
      </c>
      <c r="B14" s="136"/>
      <c r="C14" s="136"/>
      <c r="D14" s="136"/>
      <c r="E14" s="54"/>
      <c r="F14" s="23" t="s">
        <v>24</v>
      </c>
      <c r="G14" s="25">
        <v>722</v>
      </c>
      <c r="H14" s="23"/>
      <c r="I14" s="57">
        <f t="shared" si="0"/>
        <v>0</v>
      </c>
    </row>
    <row r="15" spans="1:18" s="27" customFormat="1" ht="9" customHeight="1" x14ac:dyDescent="0.25">
      <c r="A15" s="136" t="s">
        <v>103</v>
      </c>
      <c r="B15" s="136"/>
      <c r="C15" s="136"/>
      <c r="D15" s="136"/>
      <c r="E15" s="54"/>
      <c r="F15" s="23" t="s">
        <v>24</v>
      </c>
      <c r="G15" s="25">
        <v>846</v>
      </c>
      <c r="H15" s="23"/>
      <c r="I15" s="57">
        <f t="shared" si="0"/>
        <v>0</v>
      </c>
    </row>
    <row r="16" spans="1:18" s="27" customFormat="1" ht="9" customHeight="1" x14ac:dyDescent="0.25">
      <c r="A16" s="136" t="s">
        <v>104</v>
      </c>
      <c r="B16" s="136"/>
      <c r="C16" s="136"/>
      <c r="D16" s="136"/>
      <c r="E16" s="54"/>
      <c r="F16" s="23" t="s">
        <v>24</v>
      </c>
      <c r="G16" s="25">
        <v>886</v>
      </c>
      <c r="H16" s="23"/>
      <c r="I16" s="57">
        <f t="shared" si="0"/>
        <v>0</v>
      </c>
    </row>
    <row r="17" spans="1:9" s="27" customFormat="1" ht="9" customHeight="1" x14ac:dyDescent="0.25">
      <c r="A17" s="136" t="s">
        <v>105</v>
      </c>
      <c r="B17" s="136"/>
      <c r="C17" s="136"/>
      <c r="D17" s="136"/>
      <c r="E17" s="54"/>
      <c r="F17" s="23" t="s">
        <v>24</v>
      </c>
      <c r="G17" s="25">
        <v>927</v>
      </c>
      <c r="H17" s="23"/>
      <c r="I17" s="57">
        <f t="shared" si="0"/>
        <v>0</v>
      </c>
    </row>
    <row r="18" spans="1:9" s="27" customFormat="1" ht="9" customHeight="1" x14ac:dyDescent="0.25">
      <c r="A18" s="136" t="s">
        <v>106</v>
      </c>
      <c r="B18" s="136"/>
      <c r="C18" s="136"/>
      <c r="D18" s="136"/>
      <c r="E18" s="54"/>
      <c r="F18" s="23" t="s">
        <v>24</v>
      </c>
      <c r="G18" s="25">
        <v>979</v>
      </c>
      <c r="H18" s="23"/>
      <c r="I18" s="57">
        <f t="shared" si="0"/>
        <v>0</v>
      </c>
    </row>
    <row r="19" spans="1:9" s="27" customFormat="1" ht="9" customHeight="1" x14ac:dyDescent="0.25">
      <c r="A19" s="136" t="s">
        <v>107</v>
      </c>
      <c r="B19" s="136"/>
      <c r="C19" s="136"/>
      <c r="D19" s="136"/>
      <c r="E19" s="54"/>
      <c r="F19" s="23" t="s">
        <v>24</v>
      </c>
      <c r="G19" s="25">
        <v>1038</v>
      </c>
      <c r="H19" s="23"/>
      <c r="I19" s="57">
        <f t="shared" si="0"/>
        <v>0</v>
      </c>
    </row>
    <row r="20" spans="1:9" s="27" customFormat="1" ht="9" customHeight="1" x14ac:dyDescent="0.25">
      <c r="A20" s="136" t="s">
        <v>262</v>
      </c>
      <c r="B20" s="136"/>
      <c r="C20" s="136"/>
      <c r="D20" s="136"/>
      <c r="E20" s="54"/>
      <c r="F20" s="23" t="s">
        <v>24</v>
      </c>
      <c r="G20" s="25">
        <v>1200</v>
      </c>
      <c r="H20" s="23"/>
      <c r="I20" s="57">
        <f t="shared" si="0"/>
        <v>0</v>
      </c>
    </row>
    <row r="21" spans="1:9" s="27" customFormat="1" ht="9" customHeight="1" x14ac:dyDescent="0.25">
      <c r="A21" s="136" t="s">
        <v>263</v>
      </c>
      <c r="B21" s="136"/>
      <c r="C21" s="136"/>
      <c r="D21" s="136"/>
      <c r="E21" s="54"/>
      <c r="F21" s="23" t="s">
        <v>24</v>
      </c>
      <c r="G21" s="25">
        <v>1400</v>
      </c>
      <c r="H21" s="23"/>
      <c r="I21" s="57">
        <f t="shared" si="0"/>
        <v>0</v>
      </c>
    </row>
    <row r="22" spans="1:9" s="27" customFormat="1" ht="9" customHeight="1" x14ac:dyDescent="0.25">
      <c r="A22" s="136" t="s">
        <v>264</v>
      </c>
      <c r="B22" s="136"/>
      <c r="C22" s="136"/>
      <c r="D22" s="136"/>
      <c r="E22" s="54"/>
      <c r="F22" s="23" t="s">
        <v>24</v>
      </c>
      <c r="G22" s="25">
        <v>600</v>
      </c>
      <c r="H22" s="23"/>
      <c r="I22" s="57">
        <f t="shared" si="0"/>
        <v>0</v>
      </c>
    </row>
    <row r="23" spans="1:9" s="27" customFormat="1" ht="9" customHeight="1" x14ac:dyDescent="0.25">
      <c r="A23" s="136" t="s">
        <v>265</v>
      </c>
      <c r="B23" s="136"/>
      <c r="C23" s="136"/>
      <c r="D23" s="136"/>
      <c r="E23" s="54"/>
      <c r="F23" s="23" t="s">
        <v>24</v>
      </c>
      <c r="G23" s="25">
        <v>461</v>
      </c>
      <c r="H23" s="23"/>
      <c r="I23" s="57">
        <f t="shared" si="0"/>
        <v>0</v>
      </c>
    </row>
    <row r="24" spans="1:9" s="27" customFormat="1" ht="9" customHeight="1" x14ac:dyDescent="0.25">
      <c r="A24" s="136" t="s">
        <v>118</v>
      </c>
      <c r="B24" s="136"/>
      <c r="C24" s="136"/>
      <c r="D24" s="136"/>
      <c r="E24" s="54"/>
      <c r="F24" s="23" t="s">
        <v>24</v>
      </c>
      <c r="G24" s="25">
        <v>50</v>
      </c>
      <c r="H24" s="23"/>
      <c r="I24" s="57">
        <f t="shared" ref="I24" si="1">E24*G24</f>
        <v>0</v>
      </c>
    </row>
    <row r="25" spans="1:9" s="27" customFormat="1" ht="9" customHeight="1" x14ac:dyDescent="0.25">
      <c r="A25" s="147"/>
      <c r="B25" s="147"/>
      <c r="C25" s="147"/>
      <c r="D25" s="147"/>
      <c r="E25" s="54"/>
      <c r="F25" s="55"/>
      <c r="G25" s="56">
        <v>0</v>
      </c>
      <c r="H25" s="23"/>
      <c r="I25" s="57">
        <f>E25*G25</f>
        <v>0</v>
      </c>
    </row>
    <row r="26" spans="1:9" s="27" customFormat="1" ht="9" customHeight="1" x14ac:dyDescent="0.25">
      <c r="A26" s="147"/>
      <c r="B26" s="147"/>
      <c r="C26" s="147"/>
      <c r="D26" s="147"/>
      <c r="E26" s="54"/>
      <c r="F26" s="55"/>
      <c r="G26" s="56">
        <v>0</v>
      </c>
      <c r="H26" s="23"/>
      <c r="I26" s="57">
        <f t="shared" ref="I26" si="2">E26*G26</f>
        <v>0</v>
      </c>
    </row>
    <row r="27" spans="1:9" s="27" customFormat="1" ht="9" customHeight="1" x14ac:dyDescent="0.25">
      <c r="A27" s="28"/>
      <c r="B27" s="28"/>
      <c r="C27" s="28"/>
      <c r="D27" s="28"/>
      <c r="E27" s="24"/>
      <c r="F27" s="23"/>
      <c r="G27" s="25"/>
      <c r="H27" s="23"/>
      <c r="I27" s="26"/>
    </row>
    <row r="28" spans="1:9" s="27" customFormat="1" ht="10.199999999999999" x14ac:dyDescent="0.25">
      <c r="A28" s="130" t="s">
        <v>110</v>
      </c>
      <c r="B28" s="130"/>
      <c r="C28" s="130"/>
      <c r="D28" s="130"/>
      <c r="E28" s="130"/>
      <c r="F28" s="130"/>
      <c r="G28" s="130"/>
      <c r="H28" s="130"/>
      <c r="I28" s="130"/>
    </row>
    <row r="29" spans="1:9" s="27" customFormat="1" ht="9" customHeight="1" x14ac:dyDescent="0.25">
      <c r="A29" s="136" t="s">
        <v>302</v>
      </c>
      <c r="B29" s="136"/>
      <c r="C29" s="136"/>
      <c r="D29" s="136"/>
      <c r="E29" s="54"/>
      <c r="F29" s="23" t="s">
        <v>25</v>
      </c>
      <c r="G29" s="25">
        <v>7850</v>
      </c>
      <c r="H29" s="23"/>
      <c r="I29" s="57">
        <f t="shared" ref="I29:I35" si="3">E29*G29</f>
        <v>0</v>
      </c>
    </row>
    <row r="30" spans="1:9" s="27" customFormat="1" ht="9" customHeight="1" x14ac:dyDescent="0.25">
      <c r="A30" s="136" t="s">
        <v>303</v>
      </c>
      <c r="B30" s="136"/>
      <c r="C30" s="136"/>
      <c r="D30" s="136"/>
      <c r="E30" s="54"/>
      <c r="F30" s="23" t="s">
        <v>25</v>
      </c>
      <c r="G30" s="25">
        <v>7850</v>
      </c>
      <c r="H30" s="23"/>
      <c r="I30" s="57">
        <f t="shared" si="3"/>
        <v>0</v>
      </c>
    </row>
    <row r="31" spans="1:9" s="27" customFormat="1" ht="9" customHeight="1" x14ac:dyDescent="0.25">
      <c r="A31" s="136" t="s">
        <v>304</v>
      </c>
      <c r="B31" s="136"/>
      <c r="C31" s="136"/>
      <c r="D31" s="136"/>
      <c r="E31" s="54"/>
      <c r="F31" s="23" t="s">
        <v>25</v>
      </c>
      <c r="G31" s="25">
        <v>5300</v>
      </c>
      <c r="H31" s="23"/>
      <c r="I31" s="57">
        <f t="shared" si="3"/>
        <v>0</v>
      </c>
    </row>
    <row r="32" spans="1:9" s="27" customFormat="1" ht="9" customHeight="1" x14ac:dyDescent="0.25">
      <c r="A32" s="136" t="s">
        <v>305</v>
      </c>
      <c r="B32" s="136"/>
      <c r="C32" s="136"/>
      <c r="D32" s="136"/>
      <c r="E32" s="54"/>
      <c r="F32" s="23" t="s">
        <v>25</v>
      </c>
      <c r="G32" s="25">
        <v>7850</v>
      </c>
      <c r="H32" s="23"/>
      <c r="I32" s="57">
        <f t="shared" si="3"/>
        <v>0</v>
      </c>
    </row>
    <row r="33" spans="1:13" s="27" customFormat="1" ht="9.6" x14ac:dyDescent="0.25">
      <c r="A33" s="136" t="s">
        <v>74</v>
      </c>
      <c r="B33" s="136"/>
      <c r="C33" s="136"/>
      <c r="D33" s="136"/>
      <c r="E33" s="54"/>
      <c r="F33" s="23" t="s">
        <v>25</v>
      </c>
      <c r="G33" s="25">
        <v>600</v>
      </c>
      <c r="H33" s="23"/>
      <c r="I33" s="57">
        <f t="shared" si="3"/>
        <v>0</v>
      </c>
      <c r="K33" s="38"/>
      <c r="L33" s="38"/>
      <c r="M33" s="38"/>
    </row>
    <row r="34" spans="1:13" s="27" customFormat="1" ht="9" customHeight="1" x14ac:dyDescent="0.25">
      <c r="A34" s="147"/>
      <c r="B34" s="147"/>
      <c r="C34" s="147"/>
      <c r="D34" s="147"/>
      <c r="E34" s="54"/>
      <c r="F34" s="55"/>
      <c r="G34" s="56">
        <v>0</v>
      </c>
      <c r="H34" s="23"/>
      <c r="I34" s="57">
        <f t="shared" si="3"/>
        <v>0</v>
      </c>
    </row>
    <row r="35" spans="1:13" s="27" customFormat="1" ht="9" customHeight="1" x14ac:dyDescent="0.25">
      <c r="A35" s="147"/>
      <c r="B35" s="147"/>
      <c r="C35" s="147"/>
      <c r="D35" s="147"/>
      <c r="E35" s="54"/>
      <c r="F35" s="55"/>
      <c r="G35" s="56">
        <v>0</v>
      </c>
      <c r="H35" s="23"/>
      <c r="I35" s="57">
        <f t="shared" si="3"/>
        <v>0</v>
      </c>
    </row>
    <row r="36" spans="1:13" s="27" customFormat="1" ht="9" customHeight="1" x14ac:dyDescent="0.25">
      <c r="A36" s="28"/>
      <c r="B36" s="28"/>
      <c r="C36" s="28"/>
      <c r="D36" s="28"/>
      <c r="E36" s="24"/>
      <c r="F36" s="23"/>
      <c r="G36" s="25"/>
      <c r="H36" s="23"/>
      <c r="I36" s="26"/>
    </row>
    <row r="37" spans="1:13" s="27" customFormat="1" ht="10.199999999999999" x14ac:dyDescent="0.25">
      <c r="A37" s="130" t="s">
        <v>271</v>
      </c>
      <c r="B37" s="130"/>
      <c r="C37" s="130"/>
      <c r="D37" s="130"/>
      <c r="E37" s="130"/>
      <c r="F37" s="130"/>
      <c r="G37" s="130"/>
      <c r="H37" s="130"/>
      <c r="I37" s="130"/>
    </row>
    <row r="38" spans="1:13" s="27" customFormat="1" ht="9" customHeight="1" x14ac:dyDescent="0.25">
      <c r="A38" s="136" t="s">
        <v>272</v>
      </c>
      <c r="B38" s="136"/>
      <c r="C38" s="136"/>
      <c r="D38" s="136"/>
      <c r="E38" s="54"/>
      <c r="F38" s="23" t="s">
        <v>25</v>
      </c>
      <c r="G38" s="25">
        <v>6000</v>
      </c>
      <c r="H38" s="23"/>
      <c r="I38" s="57">
        <f t="shared" ref="I38:I47" si="4">E38*G38</f>
        <v>0</v>
      </c>
    </row>
    <row r="39" spans="1:13" s="27" customFormat="1" ht="9" customHeight="1" x14ac:dyDescent="0.25">
      <c r="A39" s="136" t="s">
        <v>306</v>
      </c>
      <c r="B39" s="136"/>
      <c r="C39" s="136"/>
      <c r="D39" s="136"/>
      <c r="E39" s="54"/>
      <c r="F39" s="23" t="s">
        <v>25</v>
      </c>
      <c r="G39" s="25">
        <v>3920</v>
      </c>
      <c r="H39" s="23"/>
      <c r="I39" s="57">
        <f t="shared" si="4"/>
        <v>0</v>
      </c>
    </row>
    <row r="40" spans="1:13" s="27" customFormat="1" ht="9" customHeight="1" x14ac:dyDescent="0.25">
      <c r="A40" s="136" t="s">
        <v>307</v>
      </c>
      <c r="B40" s="136"/>
      <c r="C40" s="136"/>
      <c r="D40" s="136"/>
      <c r="E40" s="54"/>
      <c r="F40" s="23" t="s">
        <v>25</v>
      </c>
      <c r="G40" s="25">
        <v>5600</v>
      </c>
      <c r="H40" s="23"/>
      <c r="I40" s="57">
        <f t="shared" si="4"/>
        <v>0</v>
      </c>
    </row>
    <row r="41" spans="1:13" s="27" customFormat="1" ht="9" customHeight="1" x14ac:dyDescent="0.25">
      <c r="A41" s="136" t="s">
        <v>308</v>
      </c>
      <c r="B41" s="136"/>
      <c r="C41" s="136"/>
      <c r="D41" s="136"/>
      <c r="E41" s="54"/>
      <c r="F41" s="23" t="s">
        <v>25</v>
      </c>
      <c r="G41" s="25">
        <v>7850</v>
      </c>
      <c r="H41" s="23"/>
      <c r="I41" s="57">
        <f t="shared" si="4"/>
        <v>0</v>
      </c>
    </row>
    <row r="42" spans="1:13" s="27" customFormat="1" ht="9" customHeight="1" x14ac:dyDescent="0.25">
      <c r="A42" s="136" t="s">
        <v>309</v>
      </c>
      <c r="B42" s="136"/>
      <c r="C42" s="136"/>
      <c r="D42" s="136"/>
      <c r="E42" s="54"/>
      <c r="F42" s="23" t="s">
        <v>25</v>
      </c>
      <c r="G42" s="25">
        <v>11760</v>
      </c>
      <c r="H42" s="23"/>
      <c r="I42" s="57">
        <f t="shared" si="4"/>
        <v>0</v>
      </c>
    </row>
    <row r="43" spans="1:13" s="27" customFormat="1" ht="9" customHeight="1" x14ac:dyDescent="0.25">
      <c r="A43" s="136" t="s">
        <v>310</v>
      </c>
      <c r="B43" s="136"/>
      <c r="C43" s="136"/>
      <c r="D43" s="136"/>
      <c r="E43" s="54"/>
      <c r="F43" s="23" t="s">
        <v>25</v>
      </c>
      <c r="G43" s="25">
        <v>15680</v>
      </c>
      <c r="H43" s="23"/>
      <c r="I43" s="57">
        <f t="shared" si="4"/>
        <v>0</v>
      </c>
    </row>
    <row r="44" spans="1:13" s="27" customFormat="1" ht="9" customHeight="1" x14ac:dyDescent="0.25">
      <c r="A44" s="136" t="s">
        <v>311</v>
      </c>
      <c r="B44" s="136"/>
      <c r="C44" s="136"/>
      <c r="D44" s="136"/>
      <c r="E44" s="54"/>
      <c r="F44" s="23" t="s">
        <v>25</v>
      </c>
      <c r="G44" s="25">
        <v>535</v>
      </c>
      <c r="H44" s="23"/>
      <c r="I44" s="57">
        <f t="shared" si="4"/>
        <v>0</v>
      </c>
    </row>
    <row r="45" spans="1:13" s="27" customFormat="1" ht="9" customHeight="1" x14ac:dyDescent="0.25">
      <c r="A45" s="136" t="s">
        <v>108</v>
      </c>
      <c r="B45" s="136"/>
      <c r="C45" s="136"/>
      <c r="D45" s="136"/>
      <c r="E45" s="54"/>
      <c r="F45" s="23" t="s">
        <v>25</v>
      </c>
      <c r="G45" s="25">
        <v>5000</v>
      </c>
      <c r="H45" s="23"/>
      <c r="I45" s="57">
        <f t="shared" si="4"/>
        <v>0</v>
      </c>
    </row>
    <row r="46" spans="1:13" s="27" customFormat="1" ht="9" customHeight="1" x14ac:dyDescent="0.25">
      <c r="A46" s="147"/>
      <c r="B46" s="147"/>
      <c r="C46" s="147"/>
      <c r="D46" s="147"/>
      <c r="E46" s="54"/>
      <c r="F46" s="55"/>
      <c r="G46" s="56">
        <v>0</v>
      </c>
      <c r="H46" s="23"/>
      <c r="I46" s="57">
        <f t="shared" si="4"/>
        <v>0</v>
      </c>
    </row>
    <row r="47" spans="1:13" s="27" customFormat="1" ht="9" customHeight="1" x14ac:dyDescent="0.25">
      <c r="A47" s="147"/>
      <c r="B47" s="147"/>
      <c r="C47" s="147"/>
      <c r="D47" s="147"/>
      <c r="E47" s="54"/>
      <c r="F47" s="55"/>
      <c r="G47" s="56">
        <v>0</v>
      </c>
      <c r="H47" s="23"/>
      <c r="I47" s="57">
        <f t="shared" si="4"/>
        <v>0</v>
      </c>
    </row>
    <row r="48" spans="1:13" s="27" customFormat="1" ht="9" customHeight="1" x14ac:dyDescent="0.25">
      <c r="A48" s="136"/>
      <c r="B48" s="136"/>
      <c r="C48" s="136"/>
      <c r="D48" s="136"/>
      <c r="E48" s="24"/>
      <c r="F48" s="23"/>
      <c r="G48" s="25"/>
      <c r="H48" s="23"/>
      <c r="I48" s="26"/>
    </row>
    <row r="49" spans="1:9" s="27" customFormat="1" ht="10.199999999999999" x14ac:dyDescent="0.25">
      <c r="A49" s="130" t="s">
        <v>112</v>
      </c>
      <c r="B49" s="130"/>
      <c r="C49" s="130"/>
      <c r="D49" s="130"/>
      <c r="E49" s="130"/>
      <c r="F49" s="130"/>
      <c r="G49" s="130"/>
      <c r="H49" s="130"/>
      <c r="I49" s="130"/>
    </row>
    <row r="50" spans="1:9" s="27" customFormat="1" ht="9" customHeight="1" x14ac:dyDescent="0.25">
      <c r="A50" s="136" t="s">
        <v>276</v>
      </c>
      <c r="B50" s="136"/>
      <c r="C50" s="136"/>
      <c r="D50" s="136"/>
      <c r="E50" s="54"/>
      <c r="F50" s="23" t="s">
        <v>23</v>
      </c>
      <c r="G50" s="25">
        <v>25</v>
      </c>
      <c r="H50" s="23"/>
      <c r="I50" s="57">
        <f>E50*G50</f>
        <v>0</v>
      </c>
    </row>
    <row r="51" spans="1:9" s="27" customFormat="1" ht="9" customHeight="1" x14ac:dyDescent="0.25">
      <c r="A51" s="136" t="s">
        <v>38</v>
      </c>
      <c r="B51" s="136"/>
      <c r="C51" s="136"/>
      <c r="D51" s="136"/>
      <c r="E51" s="54"/>
      <c r="F51" s="23" t="s">
        <v>23</v>
      </c>
      <c r="G51" s="25">
        <v>12</v>
      </c>
      <c r="H51" s="23"/>
      <c r="I51" s="57">
        <f>E51*G51</f>
        <v>0</v>
      </c>
    </row>
    <row r="52" spans="1:9" s="27" customFormat="1" ht="9" customHeight="1" x14ac:dyDescent="0.25">
      <c r="A52" s="136" t="s">
        <v>37</v>
      </c>
      <c r="B52" s="136"/>
      <c r="C52" s="136"/>
      <c r="D52" s="136"/>
      <c r="E52" s="54"/>
      <c r="F52" s="23" t="s">
        <v>23</v>
      </c>
      <c r="G52" s="25">
        <v>13</v>
      </c>
      <c r="H52" s="23"/>
      <c r="I52" s="57">
        <f>E52*G52</f>
        <v>0</v>
      </c>
    </row>
    <row r="53" spans="1:9" s="27" customFormat="1" ht="9" customHeight="1" x14ac:dyDescent="0.25">
      <c r="A53" s="147"/>
      <c r="B53" s="147"/>
      <c r="C53" s="147"/>
      <c r="D53" s="147"/>
      <c r="E53" s="54"/>
      <c r="F53" s="55"/>
      <c r="G53" s="56">
        <v>0</v>
      </c>
      <c r="H53" s="23"/>
      <c r="I53" s="57">
        <f>E53*G53</f>
        <v>0</v>
      </c>
    </row>
    <row r="54" spans="1:9" s="27" customFormat="1" ht="9" customHeight="1" x14ac:dyDescent="0.25">
      <c r="A54" s="147"/>
      <c r="B54" s="147"/>
      <c r="C54" s="147"/>
      <c r="D54" s="147"/>
      <c r="E54" s="54"/>
      <c r="F54" s="55"/>
      <c r="G54" s="56">
        <v>0</v>
      </c>
      <c r="H54" s="23"/>
      <c r="I54" s="57">
        <f>E54*G54</f>
        <v>0</v>
      </c>
    </row>
    <row r="55" spans="1:9" s="27" customFormat="1" ht="9" customHeight="1" x14ac:dyDescent="0.25">
      <c r="A55" s="136"/>
      <c r="B55" s="136"/>
      <c r="C55" s="136"/>
      <c r="D55" s="136"/>
      <c r="E55" s="24"/>
      <c r="F55" s="23"/>
      <c r="G55" s="25"/>
      <c r="H55" s="23"/>
      <c r="I55" s="26"/>
    </row>
    <row r="56" spans="1:9" s="27" customFormat="1" ht="10.199999999999999" x14ac:dyDescent="0.25">
      <c r="A56" s="130" t="s">
        <v>111</v>
      </c>
      <c r="B56" s="130"/>
      <c r="C56" s="130"/>
      <c r="D56" s="130"/>
      <c r="E56" s="130"/>
      <c r="F56" s="130"/>
      <c r="G56" s="130"/>
      <c r="H56" s="130"/>
      <c r="I56" s="130"/>
    </row>
    <row r="57" spans="1:9" s="27" customFormat="1" ht="9" customHeight="1" x14ac:dyDescent="0.25">
      <c r="A57" s="136" t="s">
        <v>288</v>
      </c>
      <c r="B57" s="136"/>
      <c r="C57" s="136"/>
      <c r="D57" s="136"/>
      <c r="E57" s="54"/>
      <c r="F57" s="23" t="s">
        <v>25</v>
      </c>
      <c r="G57" s="25">
        <v>12900</v>
      </c>
      <c r="H57" s="23"/>
      <c r="I57" s="57">
        <f t="shared" ref="I57:I75" si="5">E57*G57</f>
        <v>0</v>
      </c>
    </row>
    <row r="58" spans="1:9" s="27" customFormat="1" ht="9" customHeight="1" x14ac:dyDescent="0.25">
      <c r="A58" s="136" t="s">
        <v>289</v>
      </c>
      <c r="B58" s="136"/>
      <c r="C58" s="136"/>
      <c r="D58" s="136"/>
      <c r="E58" s="54"/>
      <c r="F58" s="23" t="s">
        <v>25</v>
      </c>
      <c r="G58" s="25">
        <v>12900</v>
      </c>
      <c r="H58" s="23"/>
      <c r="I58" s="57">
        <f t="shared" si="5"/>
        <v>0</v>
      </c>
    </row>
    <row r="59" spans="1:9" s="27" customFormat="1" ht="9" customHeight="1" x14ac:dyDescent="0.25">
      <c r="A59" s="136" t="s">
        <v>290</v>
      </c>
      <c r="B59" s="136"/>
      <c r="C59" s="136"/>
      <c r="D59" s="136"/>
      <c r="E59" s="54"/>
      <c r="F59" s="23" t="s">
        <v>25</v>
      </c>
      <c r="G59" s="25">
        <v>12900</v>
      </c>
      <c r="H59" s="23"/>
      <c r="I59" s="57">
        <f t="shared" si="5"/>
        <v>0</v>
      </c>
    </row>
    <row r="60" spans="1:9" s="27" customFormat="1" ht="9" customHeight="1" x14ac:dyDescent="0.25">
      <c r="A60" s="136" t="s">
        <v>291</v>
      </c>
      <c r="B60" s="136"/>
      <c r="C60" s="136"/>
      <c r="D60" s="136"/>
      <c r="E60" s="54"/>
      <c r="F60" s="23" t="s">
        <v>25</v>
      </c>
      <c r="G60" s="25">
        <v>4800</v>
      </c>
      <c r="H60" s="23"/>
      <c r="I60" s="57">
        <f t="shared" si="5"/>
        <v>0</v>
      </c>
    </row>
    <row r="61" spans="1:9" s="27" customFormat="1" ht="9" customHeight="1" x14ac:dyDescent="0.25">
      <c r="A61" s="136" t="s">
        <v>312</v>
      </c>
      <c r="B61" s="136"/>
      <c r="C61" s="136"/>
      <c r="D61" s="136"/>
      <c r="E61" s="54"/>
      <c r="F61" s="23" t="s">
        <v>25</v>
      </c>
      <c r="G61" s="25">
        <v>4800</v>
      </c>
      <c r="H61" s="23"/>
      <c r="I61" s="57">
        <f t="shared" si="5"/>
        <v>0</v>
      </c>
    </row>
    <row r="62" spans="1:9" s="27" customFormat="1" ht="9" customHeight="1" x14ac:dyDescent="0.25">
      <c r="A62" s="136" t="s">
        <v>293</v>
      </c>
      <c r="B62" s="136"/>
      <c r="C62" s="136"/>
      <c r="D62" s="136"/>
      <c r="E62" s="54"/>
      <c r="F62" s="23" t="s">
        <v>25</v>
      </c>
      <c r="G62" s="25">
        <v>4800</v>
      </c>
      <c r="H62" s="23"/>
      <c r="I62" s="57">
        <f t="shared" si="5"/>
        <v>0</v>
      </c>
    </row>
    <row r="63" spans="1:9" s="27" customFormat="1" ht="9" customHeight="1" x14ac:dyDescent="0.25">
      <c r="A63" s="136" t="s">
        <v>294</v>
      </c>
      <c r="B63" s="136"/>
      <c r="C63" s="136"/>
      <c r="D63" s="136"/>
      <c r="E63" s="54"/>
      <c r="F63" s="23" t="s">
        <v>25</v>
      </c>
      <c r="G63" s="25">
        <v>4800</v>
      </c>
      <c r="H63" s="23"/>
      <c r="I63" s="57">
        <f t="shared" si="5"/>
        <v>0</v>
      </c>
    </row>
    <row r="64" spans="1:9" s="27" customFormat="1" ht="9" customHeight="1" x14ac:dyDescent="0.25">
      <c r="A64" s="136" t="s">
        <v>295</v>
      </c>
      <c r="B64" s="136"/>
      <c r="C64" s="136"/>
      <c r="D64" s="136"/>
      <c r="E64" s="54"/>
      <c r="F64" s="23" t="s">
        <v>25</v>
      </c>
      <c r="G64" s="25">
        <v>4800</v>
      </c>
      <c r="H64" s="23"/>
      <c r="I64" s="57">
        <f t="shared" si="5"/>
        <v>0</v>
      </c>
    </row>
    <row r="65" spans="1:9" s="27" customFormat="1" ht="9" customHeight="1" x14ac:dyDescent="0.25">
      <c r="A65" s="136" t="s">
        <v>296</v>
      </c>
      <c r="B65" s="136"/>
      <c r="C65" s="136"/>
      <c r="D65" s="136"/>
      <c r="E65" s="54"/>
      <c r="F65" s="23" t="s">
        <v>25</v>
      </c>
      <c r="G65" s="25">
        <v>2660</v>
      </c>
      <c r="H65" s="23"/>
      <c r="I65" s="57">
        <f t="shared" si="5"/>
        <v>0</v>
      </c>
    </row>
    <row r="66" spans="1:9" s="27" customFormat="1" ht="9" customHeight="1" x14ac:dyDescent="0.25">
      <c r="A66" s="136" t="s">
        <v>297</v>
      </c>
      <c r="B66" s="136"/>
      <c r="C66" s="136"/>
      <c r="D66" s="136"/>
      <c r="E66" s="54"/>
      <c r="F66" s="23" t="s">
        <v>25</v>
      </c>
      <c r="G66" s="25">
        <v>2660</v>
      </c>
      <c r="H66" s="23"/>
      <c r="I66" s="57">
        <f t="shared" si="5"/>
        <v>0</v>
      </c>
    </row>
    <row r="67" spans="1:9" s="27" customFormat="1" ht="9" customHeight="1" x14ac:dyDescent="0.25">
      <c r="A67" s="136" t="s">
        <v>298</v>
      </c>
      <c r="B67" s="136"/>
      <c r="C67" s="136"/>
      <c r="D67" s="136"/>
      <c r="E67" s="54"/>
      <c r="F67" s="23" t="s">
        <v>25</v>
      </c>
      <c r="G67" s="25">
        <v>4500</v>
      </c>
      <c r="H67" s="23"/>
      <c r="I67" s="57">
        <f t="shared" si="5"/>
        <v>0</v>
      </c>
    </row>
    <row r="68" spans="1:9" s="27" customFormat="1" ht="9" customHeight="1" x14ac:dyDescent="0.25">
      <c r="A68" s="136" t="s">
        <v>36</v>
      </c>
      <c r="B68" s="136"/>
      <c r="C68" s="136"/>
      <c r="D68" s="136"/>
      <c r="E68" s="54"/>
      <c r="F68" s="23" t="s">
        <v>25</v>
      </c>
      <c r="G68" s="25">
        <v>8000</v>
      </c>
      <c r="H68" s="23"/>
      <c r="I68" s="57">
        <f t="shared" si="5"/>
        <v>0</v>
      </c>
    </row>
    <row r="69" spans="1:9" s="27" customFormat="1" ht="9" customHeight="1" x14ac:dyDescent="0.25">
      <c r="A69" s="136" t="s">
        <v>299</v>
      </c>
      <c r="B69" s="136"/>
      <c r="C69" s="136"/>
      <c r="D69" s="136"/>
      <c r="E69" s="54"/>
      <c r="F69" s="23" t="s">
        <v>25</v>
      </c>
      <c r="G69" s="25">
        <v>5000</v>
      </c>
      <c r="H69" s="23"/>
      <c r="I69" s="57">
        <f t="shared" si="5"/>
        <v>0</v>
      </c>
    </row>
    <row r="70" spans="1:9" s="27" customFormat="1" ht="9" customHeight="1" x14ac:dyDescent="0.25">
      <c r="A70" s="136" t="s">
        <v>113</v>
      </c>
      <c r="B70" s="136"/>
      <c r="C70" s="136"/>
      <c r="D70" s="136"/>
      <c r="E70" s="54"/>
      <c r="F70" s="23" t="s">
        <v>25</v>
      </c>
      <c r="G70" s="25">
        <v>7000</v>
      </c>
      <c r="H70" s="23"/>
      <c r="I70" s="57">
        <f t="shared" si="5"/>
        <v>0</v>
      </c>
    </row>
    <row r="71" spans="1:9" s="27" customFormat="1" ht="9" customHeight="1" x14ac:dyDescent="0.25">
      <c r="A71" s="136" t="s">
        <v>300</v>
      </c>
      <c r="B71" s="136"/>
      <c r="C71" s="136"/>
      <c r="D71" s="136"/>
      <c r="E71" s="54"/>
      <c r="F71" s="23" t="s">
        <v>25</v>
      </c>
      <c r="G71" s="25">
        <v>1550</v>
      </c>
      <c r="H71" s="23"/>
      <c r="I71" s="57">
        <f t="shared" si="5"/>
        <v>0</v>
      </c>
    </row>
    <row r="72" spans="1:9" s="27" customFormat="1" ht="9" customHeight="1" x14ac:dyDescent="0.25">
      <c r="A72" s="136" t="s">
        <v>117</v>
      </c>
      <c r="B72" s="136"/>
      <c r="C72" s="136"/>
      <c r="D72" s="136"/>
      <c r="E72" s="54"/>
      <c r="F72" s="23" t="s">
        <v>25</v>
      </c>
      <c r="G72" s="25">
        <v>1000</v>
      </c>
      <c r="H72" s="23"/>
      <c r="I72" s="57">
        <f t="shared" si="5"/>
        <v>0</v>
      </c>
    </row>
    <row r="73" spans="1:9" s="27" customFormat="1" ht="9" customHeight="1" x14ac:dyDescent="0.25">
      <c r="A73" s="136" t="s">
        <v>35</v>
      </c>
      <c r="B73" s="136"/>
      <c r="C73" s="136"/>
      <c r="D73" s="136"/>
      <c r="E73" s="54"/>
      <c r="F73" s="23" t="s">
        <v>24</v>
      </c>
      <c r="G73" s="25">
        <v>530</v>
      </c>
      <c r="H73" s="23"/>
      <c r="I73" s="57">
        <f t="shared" si="5"/>
        <v>0</v>
      </c>
    </row>
    <row r="74" spans="1:9" s="27" customFormat="1" ht="9" customHeight="1" x14ac:dyDescent="0.25">
      <c r="A74" s="147"/>
      <c r="B74" s="147"/>
      <c r="C74" s="147"/>
      <c r="D74" s="147"/>
      <c r="E74" s="54"/>
      <c r="F74" s="55"/>
      <c r="G74" s="56">
        <v>0</v>
      </c>
      <c r="H74" s="23"/>
      <c r="I74" s="57">
        <f t="shared" si="5"/>
        <v>0</v>
      </c>
    </row>
    <row r="75" spans="1:9" s="27" customFormat="1" ht="9" customHeight="1" x14ac:dyDescent="0.25">
      <c r="A75" s="147"/>
      <c r="B75" s="147"/>
      <c r="C75" s="147"/>
      <c r="D75" s="147"/>
      <c r="E75" s="54"/>
      <c r="F75" s="55"/>
      <c r="G75" s="56">
        <v>0</v>
      </c>
      <c r="H75" s="23"/>
      <c r="I75" s="57">
        <f t="shared" si="5"/>
        <v>0</v>
      </c>
    </row>
    <row r="76" spans="1:9" s="27" customFormat="1" ht="9" customHeight="1" x14ac:dyDescent="0.25">
      <c r="A76" s="136"/>
      <c r="B76" s="136"/>
      <c r="C76" s="136"/>
      <c r="D76" s="136"/>
      <c r="E76" s="24"/>
      <c r="F76" s="23"/>
      <c r="G76" s="25"/>
      <c r="H76" s="23"/>
      <c r="I76" s="26"/>
    </row>
    <row r="77" spans="1:9" s="27" customFormat="1" ht="10.199999999999999" x14ac:dyDescent="0.25">
      <c r="A77" s="130" t="s">
        <v>73</v>
      </c>
      <c r="B77" s="130"/>
      <c r="C77" s="130"/>
      <c r="D77" s="130"/>
      <c r="E77" s="130"/>
      <c r="F77" s="130"/>
      <c r="G77" s="130"/>
      <c r="H77" s="130"/>
      <c r="I77" s="130"/>
    </row>
    <row r="78" spans="1:9" s="27" customFormat="1" ht="9" customHeight="1" x14ac:dyDescent="0.25">
      <c r="A78" s="136" t="s">
        <v>286</v>
      </c>
      <c r="B78" s="136"/>
      <c r="C78" s="136"/>
      <c r="D78" s="136"/>
      <c r="E78" s="54"/>
      <c r="F78" s="23" t="s">
        <v>9</v>
      </c>
      <c r="G78" s="25">
        <v>152</v>
      </c>
      <c r="H78" s="23"/>
      <c r="I78" s="57">
        <f t="shared" ref="I78:I83" si="6">E78*G78</f>
        <v>0</v>
      </c>
    </row>
    <row r="79" spans="1:9" s="27" customFormat="1" ht="9" customHeight="1" x14ac:dyDescent="0.25">
      <c r="A79" s="136" t="s">
        <v>287</v>
      </c>
      <c r="B79" s="136"/>
      <c r="C79" s="136"/>
      <c r="D79" s="136"/>
      <c r="E79" s="54"/>
      <c r="F79" s="23" t="s">
        <v>9</v>
      </c>
      <c r="G79" s="25">
        <v>285</v>
      </c>
      <c r="H79" s="23"/>
      <c r="I79" s="57">
        <f t="shared" si="6"/>
        <v>0</v>
      </c>
    </row>
    <row r="80" spans="1:9" s="27" customFormat="1" ht="9" customHeight="1" x14ac:dyDescent="0.25">
      <c r="A80" s="136" t="s">
        <v>39</v>
      </c>
      <c r="B80" s="136"/>
      <c r="C80" s="136"/>
      <c r="D80" s="136"/>
      <c r="E80" s="54"/>
      <c r="F80" s="23" t="s">
        <v>25</v>
      </c>
      <c r="G80" s="25">
        <v>2500</v>
      </c>
      <c r="H80" s="23"/>
      <c r="I80" s="57">
        <f t="shared" si="6"/>
        <v>0</v>
      </c>
    </row>
    <row r="81" spans="1:9" s="27" customFormat="1" ht="9" customHeight="1" x14ac:dyDescent="0.25">
      <c r="A81" s="136" t="s">
        <v>40</v>
      </c>
      <c r="B81" s="136"/>
      <c r="C81" s="136"/>
      <c r="D81" s="136"/>
      <c r="E81" s="54"/>
      <c r="F81" s="23" t="s">
        <v>25</v>
      </c>
      <c r="G81" s="25">
        <v>15000</v>
      </c>
      <c r="H81" s="23"/>
      <c r="I81" s="57">
        <f t="shared" si="6"/>
        <v>0</v>
      </c>
    </row>
    <row r="82" spans="1:9" s="27" customFormat="1" ht="9" customHeight="1" x14ac:dyDescent="0.25">
      <c r="A82" s="147"/>
      <c r="B82" s="147"/>
      <c r="C82" s="147"/>
      <c r="D82" s="147"/>
      <c r="E82" s="54"/>
      <c r="F82" s="55"/>
      <c r="G82" s="56">
        <v>0</v>
      </c>
      <c r="H82" s="23"/>
      <c r="I82" s="57">
        <f t="shared" si="6"/>
        <v>0</v>
      </c>
    </row>
    <row r="83" spans="1:9" s="27" customFormat="1" ht="9" customHeight="1" x14ac:dyDescent="0.25">
      <c r="A83" s="147"/>
      <c r="B83" s="147"/>
      <c r="C83" s="147"/>
      <c r="D83" s="147"/>
      <c r="E83" s="54"/>
      <c r="F83" s="55"/>
      <c r="G83" s="56">
        <v>0</v>
      </c>
      <c r="H83" s="23"/>
      <c r="I83" s="57">
        <f t="shared" si="6"/>
        <v>0</v>
      </c>
    </row>
    <row r="84" spans="1:9" s="27" customFormat="1" ht="5.0999999999999996" customHeight="1" x14ac:dyDescent="0.25">
      <c r="A84" s="28"/>
      <c r="B84" s="28"/>
      <c r="C84" s="28"/>
      <c r="D84" s="28"/>
      <c r="E84" s="24"/>
      <c r="F84" s="23"/>
      <c r="G84" s="25"/>
      <c r="H84" s="23"/>
      <c r="I84" s="26"/>
    </row>
    <row r="85" spans="1:9" s="39" customFormat="1" ht="15" customHeight="1" thickBot="1" x14ac:dyDescent="0.3">
      <c r="A85" s="137" t="s">
        <v>41</v>
      </c>
      <c r="B85" s="137"/>
      <c r="C85" s="137"/>
      <c r="D85" s="137"/>
      <c r="E85" s="137"/>
      <c r="F85" s="137"/>
      <c r="G85" s="137"/>
      <c r="H85" s="137"/>
      <c r="I85" s="93">
        <f>SUM(I6:I84)</f>
        <v>0</v>
      </c>
    </row>
    <row r="86" spans="1:9" s="39" customFormat="1" ht="10.8" thickTop="1" x14ac:dyDescent="0.25">
      <c r="A86" s="146"/>
      <c r="B86" s="146"/>
      <c r="C86" s="146"/>
      <c r="D86" s="146"/>
      <c r="E86" s="146"/>
      <c r="F86" s="146"/>
      <c r="G86" s="146"/>
      <c r="H86" s="146"/>
      <c r="I86" s="47"/>
    </row>
    <row r="87" spans="1:9" s="39" customFormat="1" ht="9" customHeight="1" x14ac:dyDescent="0.25">
      <c r="A87" s="33"/>
      <c r="B87" s="33"/>
      <c r="C87" s="33"/>
      <c r="D87" s="33"/>
      <c r="E87" s="33"/>
      <c r="F87" s="33"/>
      <c r="G87" s="33"/>
      <c r="H87" s="33"/>
      <c r="I87" s="41"/>
    </row>
    <row r="88" spans="1:9" s="39" customFormat="1" ht="9" customHeight="1" x14ac:dyDescent="0.25">
      <c r="A88" s="33"/>
      <c r="B88" s="33"/>
      <c r="C88" s="33"/>
      <c r="D88" s="33"/>
      <c r="E88" s="33"/>
      <c r="F88" s="33"/>
      <c r="G88" s="33"/>
      <c r="H88" s="33"/>
      <c r="I88" s="41"/>
    </row>
    <row r="89" spans="1:9" s="39" customFormat="1" ht="9" customHeight="1" x14ac:dyDescent="0.25">
      <c r="A89" s="33"/>
      <c r="B89" s="33"/>
      <c r="C89" s="33"/>
      <c r="D89" s="33"/>
      <c r="E89" s="33"/>
      <c r="F89" s="33"/>
      <c r="G89" s="33"/>
      <c r="H89" s="33"/>
      <c r="I89" s="41"/>
    </row>
    <row r="90" spans="1:9" s="39" customFormat="1" ht="9" customHeight="1" x14ac:dyDescent="0.25">
      <c r="A90" s="33"/>
      <c r="B90" s="33"/>
      <c r="C90" s="33"/>
      <c r="D90" s="33"/>
      <c r="E90" s="33"/>
      <c r="F90" s="33"/>
      <c r="G90" s="33"/>
      <c r="H90" s="33"/>
      <c r="I90" s="41"/>
    </row>
    <row r="91" spans="1:9" s="39" customFormat="1" ht="9" customHeight="1" x14ac:dyDescent="0.25">
      <c r="A91" s="33"/>
      <c r="B91" s="33"/>
      <c r="C91" s="33"/>
      <c r="D91" s="33"/>
      <c r="E91" s="33"/>
      <c r="F91" s="33"/>
      <c r="G91" s="33"/>
      <c r="H91" s="33"/>
      <c r="I91" s="41"/>
    </row>
    <row r="92" spans="1:9" s="39" customFormat="1" ht="9" customHeight="1" x14ac:dyDescent="0.25">
      <c r="A92" s="33"/>
      <c r="B92" s="33"/>
      <c r="C92" s="33"/>
      <c r="D92" s="33"/>
      <c r="E92" s="33"/>
      <c r="F92" s="33"/>
      <c r="G92" s="33"/>
      <c r="H92" s="33"/>
      <c r="I92" s="41"/>
    </row>
  </sheetData>
  <sheetProtection algorithmName="SHA-512" hashValue="60MseMzzL+0HEwxrxjgW5oGuqch4rn77J7TWYE5KyGN9c9odrsomvUGm3dYCCj/tehJI6beDPyI69Nryg+mu3Q==" saltValue="b2KiUDNqhFNIOmpRQD4N1Q==" spinCount="100000" sheet="1" selectLockedCells="1"/>
  <mergeCells count="83">
    <mergeCell ref="A14:D14"/>
    <mergeCell ref="A51:D51"/>
    <mergeCell ref="A54:D54"/>
    <mergeCell ref="A5:I5"/>
    <mergeCell ref="A28:I28"/>
    <mergeCell ref="A37:I37"/>
    <mergeCell ref="A52:D52"/>
    <mergeCell ref="A49:I49"/>
    <mergeCell ref="A53:D53"/>
    <mergeCell ref="A48:D48"/>
    <mergeCell ref="A50:D50"/>
    <mergeCell ref="A20:D20"/>
    <mergeCell ref="A21:D21"/>
    <mergeCell ref="A35:D35"/>
    <mergeCell ref="A39:D39"/>
    <mergeCell ref="A15:D15"/>
    <mergeCell ref="F1:G1"/>
    <mergeCell ref="A2:I2"/>
    <mergeCell ref="A4:I4"/>
    <mergeCell ref="A13:D13"/>
    <mergeCell ref="A7:D7"/>
    <mergeCell ref="A6:D6"/>
    <mergeCell ref="B1:D1"/>
    <mergeCell ref="A8:D8"/>
    <mergeCell ref="A9:D9"/>
    <mergeCell ref="A10:D10"/>
    <mergeCell ref="A11:D11"/>
    <mergeCell ref="A12:D12"/>
    <mergeCell ref="A16:D16"/>
    <mergeCell ref="A17:D17"/>
    <mergeCell ref="A18:D18"/>
    <mergeCell ref="A19:D19"/>
    <mergeCell ref="A22:D22"/>
    <mergeCell ref="A23:D23"/>
    <mergeCell ref="A25:D25"/>
    <mergeCell ref="A29:D29"/>
    <mergeCell ref="A30:D30"/>
    <mergeCell ref="A26:D26"/>
    <mergeCell ref="A86:H86"/>
    <mergeCell ref="A24:D24"/>
    <mergeCell ref="A38:D38"/>
    <mergeCell ref="A45:D45"/>
    <mergeCell ref="A46:D46"/>
    <mergeCell ref="A47:D47"/>
    <mergeCell ref="A41:D41"/>
    <mergeCell ref="A42:D42"/>
    <mergeCell ref="A43:D43"/>
    <mergeCell ref="A44:D44"/>
    <mergeCell ref="A31:D31"/>
    <mergeCell ref="A32:D32"/>
    <mergeCell ref="A34:D34"/>
    <mergeCell ref="A40:D40"/>
    <mergeCell ref="A33:D33"/>
    <mergeCell ref="A62:D62"/>
    <mergeCell ref="A63:D63"/>
    <mergeCell ref="A85:H85"/>
    <mergeCell ref="A72:D72"/>
    <mergeCell ref="A81:D81"/>
    <mergeCell ref="A83:D83"/>
    <mergeCell ref="A80:D80"/>
    <mergeCell ref="A75:D75"/>
    <mergeCell ref="A76:D76"/>
    <mergeCell ref="A74:D74"/>
    <mergeCell ref="A69:D69"/>
    <mergeCell ref="A70:D70"/>
    <mergeCell ref="A71:D71"/>
    <mergeCell ref="A73:D73"/>
    <mergeCell ref="A55:D55"/>
    <mergeCell ref="A56:I56"/>
    <mergeCell ref="A82:D82"/>
    <mergeCell ref="A78:D78"/>
    <mergeCell ref="A79:D79"/>
    <mergeCell ref="A77:I77"/>
    <mergeCell ref="A65:D65"/>
    <mergeCell ref="A66:D66"/>
    <mergeCell ref="A67:D67"/>
    <mergeCell ref="A68:D68"/>
    <mergeCell ref="A57:D57"/>
    <mergeCell ref="A58:D58"/>
    <mergeCell ref="A64:D64"/>
    <mergeCell ref="A59:D59"/>
    <mergeCell ref="A60:D60"/>
    <mergeCell ref="A61:D61"/>
  </mergeCells>
  <printOptions horizontalCentered="1"/>
  <pageMargins left="0.25" right="0.25" top="0.75" bottom="0.375" header="0.125" footer="0.125"/>
  <pageSetup scale="94" orientation="portrait" r:id="rId1"/>
  <headerFooter alignWithMargins="0">
    <oddHeader>&amp;L&amp;"Times New Roman,Bold"&amp;9EXHIBIT "A"&amp;C&amp;"Times New Roman,Bold"&amp;9ENGINEER'S ESTIMATE WORKSHEET
(PUBLIC IMPROVEMENTS ONLY)&amp;R&amp;"Times New Roman,Bold"&amp;9Page 1 of 10</oddHeader>
    <oddFooter>&amp;L&amp;"Times New Roman,Regular"&amp;7Revised: 3 / 2024&amp;R&amp;"Times New Roman,Regular"&amp;7&amp;Z&amp;F]</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86"/>
  <sheetViews>
    <sheetView view="pageBreakPreview" zoomScale="140" zoomScaleNormal="125" zoomScaleSheetLayoutView="140" workbookViewId="0">
      <selection activeCell="E39" sqref="E39"/>
    </sheetView>
  </sheetViews>
  <sheetFormatPr defaultColWidth="9.109375" defaultRowHeight="13.2" x14ac:dyDescent="0.25"/>
  <cols>
    <col min="1" max="2" width="11.6640625" style="3" customWidth="1"/>
    <col min="3" max="3" width="8.6640625" style="30" customWidth="1"/>
    <col min="4" max="4" width="11.6640625" style="3" customWidth="1"/>
    <col min="5" max="5" width="8.6640625" style="30" customWidth="1"/>
    <col min="6" max="6" width="11.6640625" style="3" customWidth="1"/>
    <col min="7" max="7" width="11.6640625" style="31" customWidth="1"/>
    <col min="8" max="8" width="8.6640625" style="3" customWidth="1"/>
    <col min="9" max="9" width="12.6640625" style="32" customWidth="1"/>
    <col min="10" max="18" width="8.6640625" style="1" customWidth="1"/>
    <col min="19" max="16384" width="9.109375" style="1"/>
  </cols>
  <sheetData>
    <row r="1" spans="1:18" s="12" customFormat="1" ht="15" customHeight="1" x14ac:dyDescent="0.25">
      <c r="A1" s="9" t="s">
        <v>2</v>
      </c>
      <c r="B1" s="126" t="str">
        <f>'Title (1of10)'!B4</f>
        <v>PEN##-####</v>
      </c>
      <c r="C1" s="126"/>
      <c r="D1" s="126"/>
      <c r="E1" s="48" t="s">
        <v>66</v>
      </c>
      <c r="F1" s="125" t="str">
        <f>'Title (1of10)'!F4</f>
        <v>TR OR PM####</v>
      </c>
      <c r="G1" s="125"/>
      <c r="H1" s="10" t="s">
        <v>63</v>
      </c>
      <c r="I1" s="11">
        <f>'Title (1of10)'!I4</f>
        <v>44562</v>
      </c>
    </row>
    <row r="2" spans="1:18" ht="24.9" customHeight="1" x14ac:dyDescent="0.25">
      <c r="A2" s="131" t="s">
        <v>90</v>
      </c>
      <c r="B2" s="131"/>
      <c r="C2" s="131"/>
      <c r="D2" s="131"/>
      <c r="E2" s="131"/>
      <c r="F2" s="131"/>
      <c r="G2" s="131"/>
      <c r="H2" s="131"/>
      <c r="I2" s="131"/>
    </row>
    <row r="3" spans="1:18" s="21" customFormat="1" ht="15" customHeight="1" thickBot="1" x14ac:dyDescent="0.3">
      <c r="A3" s="13" t="s">
        <v>22</v>
      </c>
      <c r="B3" s="14"/>
      <c r="C3" s="15"/>
      <c r="D3" s="14"/>
      <c r="E3" s="16" t="s">
        <v>10</v>
      </c>
      <c r="F3" s="14" t="s">
        <v>0</v>
      </c>
      <c r="G3" s="17" t="s">
        <v>11</v>
      </c>
      <c r="H3" s="18"/>
      <c r="I3" s="19" t="s">
        <v>12</v>
      </c>
      <c r="J3" s="20"/>
      <c r="K3" s="20"/>
      <c r="L3" s="20"/>
      <c r="M3" s="20"/>
      <c r="N3" s="20"/>
      <c r="O3" s="20"/>
      <c r="P3" s="20"/>
      <c r="Q3" s="20"/>
      <c r="R3" s="20"/>
    </row>
    <row r="4" spans="1:18" s="22" customFormat="1" ht="5.0999999999999996" customHeight="1" thickTop="1" x14ac:dyDescent="0.25">
      <c r="A4" s="132"/>
      <c r="B4" s="132"/>
      <c r="C4" s="132"/>
      <c r="D4" s="132"/>
      <c r="E4" s="132"/>
      <c r="F4" s="132"/>
      <c r="G4" s="132"/>
      <c r="H4" s="132"/>
      <c r="I4" s="132"/>
      <c r="J4" s="1"/>
      <c r="K4" s="1"/>
      <c r="L4" s="1"/>
      <c r="M4" s="1"/>
      <c r="N4" s="1"/>
      <c r="O4" s="1"/>
      <c r="P4" s="1"/>
      <c r="Q4" s="1"/>
      <c r="R4" s="1"/>
    </row>
    <row r="5" spans="1:18" s="27" customFormat="1" ht="10.199999999999999" x14ac:dyDescent="0.25">
      <c r="A5" s="130" t="s">
        <v>132</v>
      </c>
      <c r="B5" s="130"/>
      <c r="C5" s="130"/>
      <c r="D5" s="130"/>
      <c r="E5" s="130"/>
      <c r="F5" s="130"/>
      <c r="G5" s="130"/>
      <c r="H5" s="130"/>
      <c r="I5" s="130"/>
    </row>
    <row r="6" spans="1:18" s="27" customFormat="1" ht="9" customHeight="1" x14ac:dyDescent="0.25">
      <c r="A6" s="136" t="s">
        <v>314</v>
      </c>
      <c r="B6" s="136"/>
      <c r="C6" s="136"/>
      <c r="D6" s="136"/>
      <c r="E6" s="34"/>
      <c r="F6" s="23" t="s">
        <v>24</v>
      </c>
      <c r="G6" s="25">
        <v>85</v>
      </c>
      <c r="H6" s="23"/>
      <c r="I6" s="29">
        <f t="shared" ref="I6:I42" si="0">E6*G6</f>
        <v>0</v>
      </c>
    </row>
    <row r="7" spans="1:18" s="27" customFormat="1" ht="9" customHeight="1" x14ac:dyDescent="0.25">
      <c r="A7" s="136" t="s">
        <v>315</v>
      </c>
      <c r="B7" s="136"/>
      <c r="C7" s="136"/>
      <c r="D7" s="136"/>
      <c r="E7" s="34"/>
      <c r="F7" s="23" t="s">
        <v>24</v>
      </c>
      <c r="G7" s="25">
        <v>120</v>
      </c>
      <c r="H7" s="23"/>
      <c r="I7" s="29">
        <f t="shared" ref="I7" si="1">E7*G7</f>
        <v>0</v>
      </c>
    </row>
    <row r="8" spans="1:18" s="27" customFormat="1" ht="9" customHeight="1" x14ac:dyDescent="0.25">
      <c r="A8" s="136" t="s">
        <v>316</v>
      </c>
      <c r="B8" s="136"/>
      <c r="C8" s="136"/>
      <c r="D8" s="136"/>
      <c r="E8" s="34"/>
      <c r="F8" s="23" t="s">
        <v>24</v>
      </c>
      <c r="G8" s="25">
        <v>160</v>
      </c>
      <c r="H8" s="23"/>
      <c r="I8" s="29">
        <f t="shared" si="0"/>
        <v>0</v>
      </c>
    </row>
    <row r="9" spans="1:18" s="27" customFormat="1" ht="9" customHeight="1" x14ac:dyDescent="0.25">
      <c r="A9" s="136" t="s">
        <v>317</v>
      </c>
      <c r="B9" s="136"/>
      <c r="C9" s="136"/>
      <c r="D9" s="136"/>
      <c r="E9" s="34"/>
      <c r="F9" s="23" t="s">
        <v>24</v>
      </c>
      <c r="G9" s="25">
        <v>185</v>
      </c>
      <c r="H9" s="23"/>
      <c r="I9" s="29">
        <f t="shared" si="0"/>
        <v>0</v>
      </c>
    </row>
    <row r="10" spans="1:18" s="27" customFormat="1" ht="9" customHeight="1" x14ac:dyDescent="0.25">
      <c r="A10" s="136" t="s">
        <v>318</v>
      </c>
      <c r="B10" s="136"/>
      <c r="C10" s="136"/>
      <c r="D10" s="136"/>
      <c r="E10" s="34"/>
      <c r="F10" s="23" t="s">
        <v>24</v>
      </c>
      <c r="G10" s="25">
        <v>195</v>
      </c>
      <c r="H10" s="23"/>
      <c r="I10" s="29">
        <f t="shared" si="0"/>
        <v>0</v>
      </c>
    </row>
    <row r="11" spans="1:18" s="27" customFormat="1" ht="9" customHeight="1" x14ac:dyDescent="0.25">
      <c r="A11" s="136" t="s">
        <v>319</v>
      </c>
      <c r="B11" s="136"/>
      <c r="C11" s="136"/>
      <c r="D11" s="136"/>
      <c r="E11" s="34"/>
      <c r="F11" s="23" t="s">
        <v>24</v>
      </c>
      <c r="G11" s="25">
        <v>215</v>
      </c>
      <c r="H11" s="23"/>
      <c r="I11" s="29">
        <f t="shared" si="0"/>
        <v>0</v>
      </c>
    </row>
    <row r="12" spans="1:18" s="27" customFormat="1" ht="9" customHeight="1" x14ac:dyDescent="0.25">
      <c r="A12" s="136" t="s">
        <v>320</v>
      </c>
      <c r="B12" s="136"/>
      <c r="C12" s="136"/>
      <c r="D12" s="136"/>
      <c r="E12" s="34"/>
      <c r="F12" s="23" t="s">
        <v>24</v>
      </c>
      <c r="G12" s="25">
        <v>235</v>
      </c>
      <c r="H12" s="23"/>
      <c r="I12" s="29">
        <f t="shared" si="0"/>
        <v>0</v>
      </c>
    </row>
    <row r="13" spans="1:18" s="27" customFormat="1" ht="9" customHeight="1" x14ac:dyDescent="0.25">
      <c r="A13" s="136" t="s">
        <v>321</v>
      </c>
      <c r="B13" s="136"/>
      <c r="C13" s="136"/>
      <c r="D13" s="136"/>
      <c r="E13" s="34"/>
      <c r="F13" s="23" t="s">
        <v>24</v>
      </c>
      <c r="G13" s="25">
        <v>280</v>
      </c>
      <c r="H13" s="23"/>
      <c r="I13" s="29">
        <f t="shared" si="0"/>
        <v>0</v>
      </c>
    </row>
    <row r="14" spans="1:18" s="27" customFormat="1" ht="9" customHeight="1" x14ac:dyDescent="0.25">
      <c r="A14" s="136" t="s">
        <v>322</v>
      </c>
      <c r="B14" s="136"/>
      <c r="C14" s="136"/>
      <c r="D14" s="136"/>
      <c r="E14" s="34"/>
      <c r="F14" s="23" t="s">
        <v>24</v>
      </c>
      <c r="G14" s="25">
        <v>305</v>
      </c>
      <c r="H14" s="23"/>
      <c r="I14" s="29">
        <f t="shared" si="0"/>
        <v>0</v>
      </c>
    </row>
    <row r="15" spans="1:18" s="27" customFormat="1" ht="9" customHeight="1" x14ac:dyDescent="0.25">
      <c r="A15" s="136" t="s">
        <v>323</v>
      </c>
      <c r="B15" s="136"/>
      <c r="C15" s="136"/>
      <c r="D15" s="136"/>
      <c r="E15" s="34"/>
      <c r="F15" s="23" t="s">
        <v>24</v>
      </c>
      <c r="G15" s="25">
        <v>35</v>
      </c>
      <c r="H15" s="23"/>
      <c r="I15" s="29">
        <f t="shared" si="0"/>
        <v>0</v>
      </c>
    </row>
    <row r="16" spans="1:18" s="27" customFormat="1" ht="9" customHeight="1" x14ac:dyDescent="0.25">
      <c r="A16" s="136" t="s">
        <v>324</v>
      </c>
      <c r="B16" s="136"/>
      <c r="C16" s="136"/>
      <c r="D16" s="136"/>
      <c r="E16" s="34"/>
      <c r="F16" s="23" t="s">
        <v>24</v>
      </c>
      <c r="G16" s="25">
        <v>45</v>
      </c>
      <c r="H16" s="23"/>
      <c r="I16" s="29">
        <f t="shared" si="0"/>
        <v>0</v>
      </c>
    </row>
    <row r="17" spans="1:9" s="27" customFormat="1" ht="9" customHeight="1" x14ac:dyDescent="0.25">
      <c r="A17" s="136" t="s">
        <v>325</v>
      </c>
      <c r="B17" s="136"/>
      <c r="C17" s="136"/>
      <c r="D17" s="136"/>
      <c r="E17" s="34"/>
      <c r="F17" s="23" t="s">
        <v>24</v>
      </c>
      <c r="G17" s="25">
        <v>50</v>
      </c>
      <c r="H17" s="23"/>
      <c r="I17" s="29">
        <f t="shared" si="0"/>
        <v>0</v>
      </c>
    </row>
    <row r="18" spans="1:9" s="27" customFormat="1" ht="9" customHeight="1" x14ac:dyDescent="0.25">
      <c r="A18" s="136" t="s">
        <v>326</v>
      </c>
      <c r="B18" s="136"/>
      <c r="C18" s="136"/>
      <c r="D18" s="136"/>
      <c r="E18" s="34"/>
      <c r="F18" s="23" t="s">
        <v>24</v>
      </c>
      <c r="G18" s="25">
        <v>60</v>
      </c>
      <c r="H18" s="23"/>
      <c r="I18" s="29">
        <f t="shared" si="0"/>
        <v>0</v>
      </c>
    </row>
    <row r="19" spans="1:9" s="27" customFormat="1" ht="9" customHeight="1" x14ac:dyDescent="0.25">
      <c r="A19" s="136" t="s">
        <v>327</v>
      </c>
      <c r="B19" s="136"/>
      <c r="C19" s="136"/>
      <c r="D19" s="136"/>
      <c r="E19" s="34"/>
      <c r="F19" s="23" t="s">
        <v>24</v>
      </c>
      <c r="G19" s="25">
        <v>70</v>
      </c>
      <c r="H19" s="23"/>
      <c r="I19" s="29">
        <f t="shared" si="0"/>
        <v>0</v>
      </c>
    </row>
    <row r="20" spans="1:9" s="27" customFormat="1" ht="9" customHeight="1" x14ac:dyDescent="0.25">
      <c r="A20" s="136" t="s">
        <v>328</v>
      </c>
      <c r="B20" s="136"/>
      <c r="C20" s="136"/>
      <c r="D20" s="136"/>
      <c r="E20" s="34"/>
      <c r="F20" s="23" t="s">
        <v>24</v>
      </c>
      <c r="G20" s="25">
        <v>90</v>
      </c>
      <c r="H20" s="23"/>
      <c r="I20" s="29">
        <f t="shared" si="0"/>
        <v>0</v>
      </c>
    </row>
    <row r="21" spans="1:9" s="27" customFormat="1" ht="9" customHeight="1" x14ac:dyDescent="0.25">
      <c r="A21" s="136" t="s">
        <v>44</v>
      </c>
      <c r="B21" s="136"/>
      <c r="C21" s="136"/>
      <c r="D21" s="136"/>
      <c r="E21" s="34"/>
      <c r="F21" s="23" t="s">
        <v>24</v>
      </c>
      <c r="G21" s="25">
        <v>50</v>
      </c>
      <c r="H21" s="23"/>
      <c r="I21" s="29">
        <f t="shared" si="0"/>
        <v>0</v>
      </c>
    </row>
    <row r="22" spans="1:9" s="27" customFormat="1" ht="9" customHeight="1" x14ac:dyDescent="0.25">
      <c r="A22" s="135"/>
      <c r="B22" s="135"/>
      <c r="C22" s="135"/>
      <c r="D22" s="135"/>
      <c r="E22" s="34"/>
      <c r="F22" s="49"/>
      <c r="G22" s="42">
        <v>0</v>
      </c>
      <c r="H22" s="23"/>
      <c r="I22" s="29">
        <f>E22*G22</f>
        <v>0</v>
      </c>
    </row>
    <row r="23" spans="1:9" s="27" customFormat="1" ht="9" customHeight="1" x14ac:dyDescent="0.25">
      <c r="A23" s="135"/>
      <c r="B23" s="135"/>
      <c r="C23" s="135"/>
      <c r="D23" s="135"/>
      <c r="E23" s="34"/>
      <c r="F23" s="49"/>
      <c r="G23" s="42">
        <v>0</v>
      </c>
      <c r="H23" s="23"/>
      <c r="I23" s="29">
        <f>E23*G23</f>
        <v>0</v>
      </c>
    </row>
    <row r="24" spans="1:9" s="27" customFormat="1" ht="9" customHeight="1" x14ac:dyDescent="0.25">
      <c r="A24" s="135"/>
      <c r="B24" s="135"/>
      <c r="C24" s="135"/>
      <c r="D24" s="135"/>
      <c r="E24" s="34"/>
      <c r="F24" s="49"/>
      <c r="G24" s="42">
        <v>0</v>
      </c>
      <c r="H24" s="23"/>
      <c r="I24" s="29">
        <f>E24*G24</f>
        <v>0</v>
      </c>
    </row>
    <row r="25" spans="1:9" s="27" customFormat="1" ht="9" customHeight="1" x14ac:dyDescent="0.25">
      <c r="A25" s="135"/>
      <c r="B25" s="135"/>
      <c r="C25" s="135"/>
      <c r="D25" s="135"/>
      <c r="E25" s="34"/>
      <c r="F25" s="49"/>
      <c r="G25" s="42">
        <v>0</v>
      </c>
      <c r="H25" s="23"/>
      <c r="I25" s="29">
        <f>E25*G25</f>
        <v>0</v>
      </c>
    </row>
    <row r="26" spans="1:9" s="27" customFormat="1" ht="9" customHeight="1" x14ac:dyDescent="0.25">
      <c r="A26" s="135"/>
      <c r="B26" s="135"/>
      <c r="C26" s="135"/>
      <c r="D26" s="135"/>
      <c r="E26" s="34"/>
      <c r="F26" s="49"/>
      <c r="G26" s="42">
        <v>0</v>
      </c>
      <c r="H26" s="23"/>
      <c r="I26" s="29">
        <f t="shared" si="0"/>
        <v>0</v>
      </c>
    </row>
    <row r="27" spans="1:9" s="27" customFormat="1" ht="9" customHeight="1" x14ac:dyDescent="0.25">
      <c r="A27" s="135"/>
      <c r="B27" s="135"/>
      <c r="C27" s="135"/>
      <c r="D27" s="135"/>
      <c r="E27" s="34"/>
      <c r="F27" s="49"/>
      <c r="G27" s="42">
        <v>0</v>
      </c>
      <c r="H27" s="23"/>
      <c r="I27" s="29">
        <f t="shared" si="0"/>
        <v>0</v>
      </c>
    </row>
    <row r="28" spans="1:9" s="27" customFormat="1" ht="9" customHeight="1" x14ac:dyDescent="0.25">
      <c r="A28" s="136"/>
      <c r="B28" s="136"/>
      <c r="C28" s="136"/>
      <c r="D28" s="136"/>
      <c r="E28" s="24"/>
      <c r="F28" s="23"/>
      <c r="G28" s="25"/>
      <c r="H28" s="23"/>
      <c r="I28" s="26"/>
    </row>
    <row r="29" spans="1:9" s="27" customFormat="1" ht="10.199999999999999" x14ac:dyDescent="0.25">
      <c r="A29" s="130" t="s">
        <v>329</v>
      </c>
      <c r="B29" s="130"/>
      <c r="C29" s="130"/>
      <c r="D29" s="130"/>
      <c r="E29" s="130"/>
      <c r="F29" s="130"/>
      <c r="G29" s="130"/>
      <c r="H29" s="130"/>
      <c r="I29" s="130"/>
    </row>
    <row r="30" spans="1:9" s="27" customFormat="1" ht="9" customHeight="1" x14ac:dyDescent="0.25">
      <c r="A30" s="136" t="s">
        <v>330</v>
      </c>
      <c r="B30" s="136"/>
      <c r="C30" s="136"/>
      <c r="D30" s="136"/>
      <c r="E30" s="34"/>
      <c r="F30" s="23" t="s">
        <v>25</v>
      </c>
      <c r="G30" s="25">
        <v>30</v>
      </c>
      <c r="H30" s="23"/>
      <c r="I30" s="29">
        <f t="shared" ref="I30:I36" si="2">E30*G30</f>
        <v>0</v>
      </c>
    </row>
    <row r="31" spans="1:9" s="27" customFormat="1" ht="9" customHeight="1" x14ac:dyDescent="0.25">
      <c r="A31" s="136" t="s">
        <v>331</v>
      </c>
      <c r="B31" s="136"/>
      <c r="C31" s="136"/>
      <c r="D31" s="136"/>
      <c r="E31" s="34"/>
      <c r="F31" s="23" t="s">
        <v>25</v>
      </c>
      <c r="G31" s="25">
        <v>45</v>
      </c>
      <c r="H31" s="23"/>
      <c r="I31" s="29">
        <f t="shared" ref="I31:I33" si="3">E31*G31</f>
        <v>0</v>
      </c>
    </row>
    <row r="32" spans="1:9" s="27" customFormat="1" ht="9" customHeight="1" x14ac:dyDescent="0.25">
      <c r="A32" s="136" t="s">
        <v>332</v>
      </c>
      <c r="B32" s="136"/>
      <c r="C32" s="136"/>
      <c r="D32" s="136"/>
      <c r="E32" s="34"/>
      <c r="F32" s="23" t="s">
        <v>25</v>
      </c>
      <c r="G32" s="25">
        <v>50</v>
      </c>
      <c r="H32" s="23"/>
      <c r="I32" s="29">
        <f t="shared" si="3"/>
        <v>0</v>
      </c>
    </row>
    <row r="33" spans="1:9" s="27" customFormat="1" ht="9" customHeight="1" x14ac:dyDescent="0.25">
      <c r="A33" s="136" t="s">
        <v>333</v>
      </c>
      <c r="B33" s="136"/>
      <c r="C33" s="136"/>
      <c r="D33" s="136"/>
      <c r="E33" s="34"/>
      <c r="F33" s="23" t="s">
        <v>25</v>
      </c>
      <c r="G33" s="25">
        <v>60</v>
      </c>
      <c r="H33" s="23"/>
      <c r="I33" s="29">
        <f t="shared" si="3"/>
        <v>0</v>
      </c>
    </row>
    <row r="34" spans="1:9" s="27" customFormat="1" ht="9" customHeight="1" x14ac:dyDescent="0.25">
      <c r="A34" s="136" t="s">
        <v>334</v>
      </c>
      <c r="B34" s="136"/>
      <c r="C34" s="136"/>
      <c r="D34" s="136"/>
      <c r="E34" s="34"/>
      <c r="F34" s="23" t="s">
        <v>25</v>
      </c>
      <c r="G34" s="25">
        <v>70</v>
      </c>
      <c r="H34" s="23"/>
      <c r="I34" s="29">
        <f t="shared" si="2"/>
        <v>0</v>
      </c>
    </row>
    <row r="35" spans="1:9" s="27" customFormat="1" ht="9" customHeight="1" x14ac:dyDescent="0.25">
      <c r="A35" s="135"/>
      <c r="B35" s="135"/>
      <c r="C35" s="135"/>
      <c r="D35" s="135"/>
      <c r="E35" s="34"/>
      <c r="F35" s="49"/>
      <c r="G35" s="42">
        <v>0</v>
      </c>
      <c r="H35" s="23"/>
      <c r="I35" s="29">
        <f t="shared" si="2"/>
        <v>0</v>
      </c>
    </row>
    <row r="36" spans="1:9" s="27" customFormat="1" ht="9" customHeight="1" x14ac:dyDescent="0.25">
      <c r="A36" s="135"/>
      <c r="B36" s="135"/>
      <c r="C36" s="135"/>
      <c r="D36" s="135"/>
      <c r="E36" s="34"/>
      <c r="F36" s="49"/>
      <c r="G36" s="42">
        <v>0</v>
      </c>
      <c r="H36" s="23"/>
      <c r="I36" s="29">
        <f t="shared" si="2"/>
        <v>0</v>
      </c>
    </row>
    <row r="37" spans="1:9" s="27" customFormat="1" ht="9" customHeight="1" x14ac:dyDescent="0.25">
      <c r="A37" s="136"/>
      <c r="B37" s="136"/>
      <c r="C37" s="136"/>
      <c r="D37" s="136"/>
      <c r="E37" s="24"/>
      <c r="F37" s="23"/>
      <c r="G37" s="25"/>
      <c r="H37" s="23"/>
      <c r="I37" s="26"/>
    </row>
    <row r="38" spans="1:9" s="27" customFormat="1" ht="10.199999999999999" x14ac:dyDescent="0.25">
      <c r="A38" s="130" t="s">
        <v>139</v>
      </c>
      <c r="B38" s="130"/>
      <c r="C38" s="130"/>
      <c r="D38" s="130"/>
      <c r="E38" s="130"/>
      <c r="F38" s="130"/>
      <c r="G38" s="130"/>
      <c r="H38" s="130"/>
      <c r="I38" s="130"/>
    </row>
    <row r="39" spans="1:9" s="27" customFormat="1" ht="9" customHeight="1" x14ac:dyDescent="0.25">
      <c r="A39" s="136" t="s">
        <v>335</v>
      </c>
      <c r="B39" s="136"/>
      <c r="C39" s="136"/>
      <c r="D39" s="136"/>
      <c r="E39" s="34"/>
      <c r="F39" s="23" t="s">
        <v>25</v>
      </c>
      <c r="G39" s="25">
        <v>1000</v>
      </c>
      <c r="H39" s="23"/>
      <c r="I39" s="29">
        <f t="shared" si="0"/>
        <v>0</v>
      </c>
    </row>
    <row r="40" spans="1:9" s="27" customFormat="1" ht="9" customHeight="1" x14ac:dyDescent="0.25">
      <c r="A40" s="136" t="s">
        <v>336</v>
      </c>
      <c r="B40" s="136"/>
      <c r="C40" s="136"/>
      <c r="D40" s="136"/>
      <c r="E40" s="34"/>
      <c r="F40" s="23" t="s">
        <v>25</v>
      </c>
      <c r="G40" s="25">
        <v>300</v>
      </c>
      <c r="H40" s="23"/>
      <c r="I40" s="29">
        <f t="shared" si="0"/>
        <v>0</v>
      </c>
    </row>
    <row r="41" spans="1:9" s="27" customFormat="1" ht="9" customHeight="1" x14ac:dyDescent="0.25">
      <c r="A41" s="135"/>
      <c r="B41" s="135"/>
      <c r="C41" s="135"/>
      <c r="D41" s="135"/>
      <c r="E41" s="34"/>
      <c r="F41" s="49"/>
      <c r="G41" s="42">
        <v>0</v>
      </c>
      <c r="H41" s="23"/>
      <c r="I41" s="29">
        <f t="shared" si="0"/>
        <v>0</v>
      </c>
    </row>
    <row r="42" spans="1:9" s="27" customFormat="1" ht="9" customHeight="1" x14ac:dyDescent="0.25">
      <c r="A42" s="135"/>
      <c r="B42" s="135"/>
      <c r="C42" s="135"/>
      <c r="D42" s="135"/>
      <c r="E42" s="34"/>
      <c r="F42" s="49"/>
      <c r="G42" s="42">
        <v>0</v>
      </c>
      <c r="H42" s="23"/>
      <c r="I42" s="29">
        <f t="shared" si="0"/>
        <v>0</v>
      </c>
    </row>
    <row r="43" spans="1:9" s="27" customFormat="1" ht="9" customHeight="1" x14ac:dyDescent="0.25">
      <c r="A43" s="136"/>
      <c r="B43" s="136"/>
      <c r="C43" s="136"/>
      <c r="D43" s="136"/>
      <c r="E43" s="24"/>
      <c r="F43" s="23"/>
      <c r="G43" s="25"/>
      <c r="H43" s="23"/>
      <c r="I43" s="26"/>
    </row>
    <row r="44" spans="1:9" s="27" customFormat="1" ht="10.199999999999999" x14ac:dyDescent="0.25">
      <c r="A44" s="130" t="s">
        <v>110</v>
      </c>
      <c r="B44" s="130"/>
      <c r="C44" s="130"/>
      <c r="D44" s="130"/>
      <c r="E44" s="130"/>
      <c r="F44" s="130"/>
      <c r="G44" s="130"/>
      <c r="H44" s="130"/>
      <c r="I44" s="130"/>
    </row>
    <row r="45" spans="1:9" s="27" customFormat="1" ht="9" customHeight="1" x14ac:dyDescent="0.25">
      <c r="A45" s="136" t="s">
        <v>337</v>
      </c>
      <c r="B45" s="136"/>
      <c r="C45" s="136"/>
      <c r="D45" s="136"/>
      <c r="E45" s="34"/>
      <c r="F45" s="23" t="s">
        <v>25</v>
      </c>
      <c r="G45" s="25">
        <v>3500</v>
      </c>
      <c r="H45" s="23"/>
      <c r="I45" s="29">
        <f t="shared" ref="I45:I69" si="4">E45*G45</f>
        <v>0</v>
      </c>
    </row>
    <row r="46" spans="1:9" s="27" customFormat="1" ht="9" customHeight="1" x14ac:dyDescent="0.25">
      <c r="A46" s="136" t="s">
        <v>338</v>
      </c>
      <c r="B46" s="136"/>
      <c r="C46" s="136"/>
      <c r="D46" s="136"/>
      <c r="E46" s="34"/>
      <c r="F46" s="23" t="s">
        <v>25</v>
      </c>
      <c r="G46" s="25">
        <v>4500</v>
      </c>
      <c r="H46" s="23"/>
      <c r="I46" s="29">
        <f t="shared" si="4"/>
        <v>0</v>
      </c>
    </row>
    <row r="47" spans="1:9" s="27" customFormat="1" ht="9" customHeight="1" x14ac:dyDescent="0.25">
      <c r="A47" s="136" t="s">
        <v>341</v>
      </c>
      <c r="B47" s="136"/>
      <c r="C47" s="136"/>
      <c r="D47" s="136"/>
      <c r="E47" s="34"/>
      <c r="F47" s="23" t="s">
        <v>25</v>
      </c>
      <c r="G47" s="25">
        <v>5500</v>
      </c>
      <c r="H47" s="23"/>
      <c r="I47" s="29">
        <f t="shared" ref="I47:I49" si="5">E47*G47</f>
        <v>0</v>
      </c>
    </row>
    <row r="48" spans="1:9" s="27" customFormat="1" ht="9" customHeight="1" x14ac:dyDescent="0.25">
      <c r="A48" s="136" t="s">
        <v>342</v>
      </c>
      <c r="B48" s="136"/>
      <c r="C48" s="136"/>
      <c r="D48" s="136"/>
      <c r="E48" s="34"/>
      <c r="F48" s="23" t="s">
        <v>25</v>
      </c>
      <c r="G48" s="25">
        <v>6500</v>
      </c>
      <c r="H48" s="23"/>
      <c r="I48" s="29">
        <f t="shared" si="5"/>
        <v>0</v>
      </c>
    </row>
    <row r="49" spans="1:9" s="27" customFormat="1" ht="9" customHeight="1" x14ac:dyDescent="0.25">
      <c r="A49" s="136" t="s">
        <v>343</v>
      </c>
      <c r="B49" s="136"/>
      <c r="C49" s="136"/>
      <c r="D49" s="136"/>
      <c r="E49" s="34"/>
      <c r="F49" s="23" t="s">
        <v>25</v>
      </c>
      <c r="G49" s="25">
        <v>7500</v>
      </c>
      <c r="H49" s="23"/>
      <c r="I49" s="29">
        <f t="shared" si="5"/>
        <v>0</v>
      </c>
    </row>
    <row r="50" spans="1:9" s="27" customFormat="1" ht="9" customHeight="1" x14ac:dyDescent="0.25">
      <c r="A50" s="136" t="s">
        <v>339</v>
      </c>
      <c r="B50" s="136"/>
      <c r="C50" s="136"/>
      <c r="D50" s="136"/>
      <c r="E50" s="34"/>
      <c r="F50" s="23" t="s">
        <v>25</v>
      </c>
      <c r="G50" s="25">
        <v>6500</v>
      </c>
      <c r="H50" s="23"/>
      <c r="I50" s="29">
        <f t="shared" si="4"/>
        <v>0</v>
      </c>
    </row>
    <row r="51" spans="1:9" s="27" customFormat="1" ht="9" customHeight="1" x14ac:dyDescent="0.25">
      <c r="A51" s="136" t="s">
        <v>340</v>
      </c>
      <c r="B51" s="136"/>
      <c r="C51" s="136"/>
      <c r="D51" s="136"/>
      <c r="E51" s="34"/>
      <c r="F51" s="23" t="s">
        <v>25</v>
      </c>
      <c r="G51" s="25">
        <v>7500</v>
      </c>
      <c r="H51" s="23"/>
      <c r="I51" s="29">
        <f t="shared" ref="I51:I54" si="6">E51*G51</f>
        <v>0</v>
      </c>
    </row>
    <row r="52" spans="1:9" s="27" customFormat="1" ht="9" customHeight="1" x14ac:dyDescent="0.25">
      <c r="A52" s="136" t="s">
        <v>344</v>
      </c>
      <c r="B52" s="136"/>
      <c r="C52" s="136"/>
      <c r="D52" s="136"/>
      <c r="E52" s="34"/>
      <c r="F52" s="23" t="s">
        <v>25</v>
      </c>
      <c r="G52" s="25">
        <v>8500</v>
      </c>
      <c r="H52" s="23"/>
      <c r="I52" s="29">
        <f t="shared" si="6"/>
        <v>0</v>
      </c>
    </row>
    <row r="53" spans="1:9" s="27" customFormat="1" ht="9" customHeight="1" x14ac:dyDescent="0.25">
      <c r="A53" s="136" t="s">
        <v>345</v>
      </c>
      <c r="B53" s="136"/>
      <c r="C53" s="136"/>
      <c r="D53" s="136"/>
      <c r="E53" s="34"/>
      <c r="F53" s="23" t="s">
        <v>25</v>
      </c>
      <c r="G53" s="25">
        <v>9500</v>
      </c>
      <c r="H53" s="23"/>
      <c r="I53" s="29">
        <f t="shared" si="6"/>
        <v>0</v>
      </c>
    </row>
    <row r="54" spans="1:9" s="27" customFormat="1" ht="9" customHeight="1" x14ac:dyDescent="0.25">
      <c r="A54" s="136" t="s">
        <v>346</v>
      </c>
      <c r="B54" s="136"/>
      <c r="C54" s="136"/>
      <c r="D54" s="136"/>
      <c r="E54" s="34"/>
      <c r="F54" s="23" t="s">
        <v>25</v>
      </c>
      <c r="G54" s="25">
        <v>10500</v>
      </c>
      <c r="H54" s="23"/>
      <c r="I54" s="29">
        <f t="shared" si="6"/>
        <v>0</v>
      </c>
    </row>
    <row r="55" spans="1:9" s="27" customFormat="1" ht="9" customHeight="1" x14ac:dyDescent="0.25">
      <c r="A55" s="136" t="s">
        <v>45</v>
      </c>
      <c r="B55" s="136"/>
      <c r="C55" s="136"/>
      <c r="D55" s="136"/>
      <c r="E55" s="34"/>
      <c r="F55" s="23" t="s">
        <v>25</v>
      </c>
      <c r="G55" s="25">
        <v>3300</v>
      </c>
      <c r="H55" s="23"/>
      <c r="I55" s="29">
        <f t="shared" si="4"/>
        <v>0</v>
      </c>
    </row>
    <row r="56" spans="1:9" s="27" customFormat="1" ht="9" customHeight="1" x14ac:dyDescent="0.25">
      <c r="A56" s="136" t="s">
        <v>46</v>
      </c>
      <c r="B56" s="136"/>
      <c r="C56" s="136"/>
      <c r="D56" s="136"/>
      <c r="E56" s="34"/>
      <c r="F56" s="23" t="s">
        <v>25</v>
      </c>
      <c r="G56" s="25">
        <v>600</v>
      </c>
      <c r="H56" s="23"/>
      <c r="I56" s="29">
        <f t="shared" si="4"/>
        <v>0</v>
      </c>
    </row>
    <row r="57" spans="1:9" s="27" customFormat="1" ht="9" customHeight="1" x14ac:dyDescent="0.25">
      <c r="A57" s="136" t="s">
        <v>47</v>
      </c>
      <c r="B57" s="136"/>
      <c r="C57" s="136"/>
      <c r="D57" s="136"/>
      <c r="E57" s="34"/>
      <c r="F57" s="23" t="s">
        <v>25</v>
      </c>
      <c r="G57" s="25">
        <v>2100</v>
      </c>
      <c r="H57" s="23"/>
      <c r="I57" s="29">
        <f t="shared" si="4"/>
        <v>0</v>
      </c>
    </row>
    <row r="58" spans="1:9" s="27" customFormat="1" ht="9" customHeight="1" x14ac:dyDescent="0.25">
      <c r="A58" s="136" t="s">
        <v>48</v>
      </c>
      <c r="B58" s="136"/>
      <c r="C58" s="136"/>
      <c r="D58" s="136"/>
      <c r="E58" s="34"/>
      <c r="F58" s="23" t="s">
        <v>25</v>
      </c>
      <c r="G58" s="25">
        <v>3000</v>
      </c>
      <c r="H58" s="23"/>
      <c r="I58" s="29">
        <f t="shared" si="4"/>
        <v>0</v>
      </c>
    </row>
    <row r="59" spans="1:9" s="27" customFormat="1" ht="9" customHeight="1" x14ac:dyDescent="0.25">
      <c r="A59" s="136" t="s">
        <v>347</v>
      </c>
      <c r="B59" s="136"/>
      <c r="C59" s="136"/>
      <c r="D59" s="136"/>
      <c r="E59" s="34"/>
      <c r="F59" s="23" t="s">
        <v>25</v>
      </c>
      <c r="G59" s="25">
        <v>2000</v>
      </c>
      <c r="H59" s="23"/>
      <c r="I59" s="29">
        <f t="shared" si="4"/>
        <v>0</v>
      </c>
    </row>
    <row r="60" spans="1:9" s="27" customFormat="1" ht="9" customHeight="1" x14ac:dyDescent="0.25">
      <c r="A60" s="136" t="s">
        <v>348</v>
      </c>
      <c r="B60" s="136"/>
      <c r="C60" s="136"/>
      <c r="D60" s="136"/>
      <c r="E60" s="34"/>
      <c r="F60" s="23" t="s">
        <v>25</v>
      </c>
      <c r="G60" s="25">
        <v>2500</v>
      </c>
      <c r="H60" s="23"/>
      <c r="I60" s="29">
        <f t="shared" si="4"/>
        <v>0</v>
      </c>
    </row>
    <row r="61" spans="1:9" s="27" customFormat="1" ht="9" customHeight="1" x14ac:dyDescent="0.25">
      <c r="A61" s="136" t="s">
        <v>49</v>
      </c>
      <c r="B61" s="136"/>
      <c r="C61" s="136"/>
      <c r="D61" s="136"/>
      <c r="E61" s="34"/>
      <c r="F61" s="23" t="s">
        <v>23</v>
      </c>
      <c r="G61" s="25">
        <v>14</v>
      </c>
      <c r="H61" s="23"/>
      <c r="I61" s="29">
        <f t="shared" si="4"/>
        <v>0</v>
      </c>
    </row>
    <row r="62" spans="1:9" s="27" customFormat="1" ht="9" customHeight="1" x14ac:dyDescent="0.25">
      <c r="A62" s="135"/>
      <c r="B62" s="135"/>
      <c r="C62" s="135"/>
      <c r="D62" s="135"/>
      <c r="E62" s="34"/>
      <c r="F62" s="49"/>
      <c r="G62" s="42">
        <v>0</v>
      </c>
      <c r="H62" s="23"/>
      <c r="I62" s="29">
        <f t="shared" si="4"/>
        <v>0</v>
      </c>
    </row>
    <row r="63" spans="1:9" s="27" customFormat="1" ht="9" customHeight="1" x14ac:dyDescent="0.25">
      <c r="A63" s="135"/>
      <c r="B63" s="135"/>
      <c r="C63" s="135"/>
      <c r="D63" s="135"/>
      <c r="E63" s="34"/>
      <c r="F63" s="49"/>
      <c r="G63" s="42">
        <v>0</v>
      </c>
      <c r="H63" s="23"/>
      <c r="I63" s="29">
        <f t="shared" si="4"/>
        <v>0</v>
      </c>
    </row>
    <row r="64" spans="1:9" s="27" customFormat="1" ht="9" customHeight="1" x14ac:dyDescent="0.25">
      <c r="A64" s="135"/>
      <c r="B64" s="135"/>
      <c r="C64" s="135"/>
      <c r="D64" s="135"/>
      <c r="E64" s="34"/>
      <c r="F64" s="49"/>
      <c r="G64" s="42">
        <v>0</v>
      </c>
      <c r="H64" s="23"/>
      <c r="I64" s="29">
        <f t="shared" ref="I64" si="7">E64*G64</f>
        <v>0</v>
      </c>
    </row>
    <row r="65" spans="1:9" s="27" customFormat="1" ht="9" customHeight="1" x14ac:dyDescent="0.25">
      <c r="A65" s="135"/>
      <c r="B65" s="135"/>
      <c r="C65" s="135"/>
      <c r="D65" s="135"/>
      <c r="E65" s="34"/>
      <c r="F65" s="49"/>
      <c r="G65" s="42">
        <v>0</v>
      </c>
      <c r="H65" s="23"/>
      <c r="I65" s="29">
        <f t="shared" si="4"/>
        <v>0</v>
      </c>
    </row>
    <row r="66" spans="1:9" s="27" customFormat="1" ht="9" customHeight="1" x14ac:dyDescent="0.25">
      <c r="A66" s="135"/>
      <c r="B66" s="135"/>
      <c r="C66" s="135"/>
      <c r="D66" s="135"/>
      <c r="E66" s="34"/>
      <c r="F66" s="49"/>
      <c r="G66" s="42">
        <v>0</v>
      </c>
      <c r="H66" s="23"/>
      <c r="I66" s="29">
        <f t="shared" si="4"/>
        <v>0</v>
      </c>
    </row>
    <row r="67" spans="1:9" s="27" customFormat="1" ht="9" customHeight="1" x14ac:dyDescent="0.25">
      <c r="A67" s="136"/>
      <c r="B67" s="136"/>
      <c r="C67" s="136"/>
      <c r="D67" s="136"/>
      <c r="E67" s="24"/>
      <c r="F67" s="23"/>
      <c r="G67" s="25"/>
      <c r="H67" s="23"/>
      <c r="I67" s="26"/>
    </row>
    <row r="68" spans="1:9" s="27" customFormat="1" ht="10.199999999999999" x14ac:dyDescent="0.25">
      <c r="A68" s="130" t="s">
        <v>73</v>
      </c>
      <c r="B68" s="130"/>
      <c r="C68" s="130"/>
      <c r="D68" s="130"/>
      <c r="E68" s="130"/>
      <c r="F68" s="130"/>
      <c r="G68" s="130"/>
      <c r="H68" s="130"/>
      <c r="I68" s="130"/>
    </row>
    <row r="69" spans="1:9" s="27" customFormat="1" ht="9" customHeight="1" x14ac:dyDescent="0.25">
      <c r="A69" s="136" t="s">
        <v>50</v>
      </c>
      <c r="B69" s="136"/>
      <c r="C69" s="136"/>
      <c r="D69" s="136"/>
      <c r="E69" s="34"/>
      <c r="F69" s="23" t="s">
        <v>25</v>
      </c>
      <c r="G69" s="25">
        <v>280</v>
      </c>
      <c r="H69" s="23"/>
      <c r="I69" s="29">
        <f t="shared" si="4"/>
        <v>0</v>
      </c>
    </row>
    <row r="70" spans="1:9" s="27" customFormat="1" ht="9" customHeight="1" x14ac:dyDescent="0.25">
      <c r="A70" s="136" t="s">
        <v>51</v>
      </c>
      <c r="B70" s="136"/>
      <c r="C70" s="136"/>
      <c r="D70" s="136"/>
      <c r="E70" s="34"/>
      <c r="F70" s="23" t="s">
        <v>24</v>
      </c>
      <c r="G70" s="25">
        <v>2</v>
      </c>
      <c r="H70" s="23"/>
      <c r="I70" s="29">
        <f t="shared" ref="I70:I73" si="8">E70*G70</f>
        <v>0</v>
      </c>
    </row>
    <row r="71" spans="1:9" s="27" customFormat="1" ht="9" customHeight="1" x14ac:dyDescent="0.25">
      <c r="A71" s="136" t="s">
        <v>52</v>
      </c>
      <c r="B71" s="136"/>
      <c r="C71" s="136"/>
      <c r="D71" s="136"/>
      <c r="E71" s="34"/>
      <c r="F71" s="23" t="s">
        <v>23</v>
      </c>
      <c r="G71" s="25">
        <v>14</v>
      </c>
      <c r="H71" s="23"/>
      <c r="I71" s="29">
        <f t="shared" si="8"/>
        <v>0</v>
      </c>
    </row>
    <row r="72" spans="1:9" s="27" customFormat="1" ht="9" customHeight="1" x14ac:dyDescent="0.25">
      <c r="A72" s="136" t="s">
        <v>53</v>
      </c>
      <c r="B72" s="136"/>
      <c r="C72" s="136"/>
      <c r="D72" s="136"/>
      <c r="E72" s="34"/>
      <c r="F72" s="23" t="s">
        <v>23</v>
      </c>
      <c r="G72" s="25">
        <v>8</v>
      </c>
      <c r="H72" s="23"/>
      <c r="I72" s="29">
        <f t="shared" si="8"/>
        <v>0</v>
      </c>
    </row>
    <row r="73" spans="1:9" s="27" customFormat="1" ht="9" customHeight="1" x14ac:dyDescent="0.25">
      <c r="A73" s="135"/>
      <c r="B73" s="135"/>
      <c r="C73" s="135"/>
      <c r="D73" s="135"/>
      <c r="E73" s="34"/>
      <c r="F73" s="49"/>
      <c r="G73" s="42">
        <v>0</v>
      </c>
      <c r="H73" s="23"/>
      <c r="I73" s="29">
        <f t="shared" si="8"/>
        <v>0</v>
      </c>
    </row>
    <row r="74" spans="1:9" s="27" customFormat="1" ht="9" customHeight="1" x14ac:dyDescent="0.25">
      <c r="A74" s="135"/>
      <c r="B74" s="135"/>
      <c r="C74" s="135"/>
      <c r="D74" s="135"/>
      <c r="E74" s="34"/>
      <c r="F74" s="49"/>
      <c r="G74" s="42">
        <v>0</v>
      </c>
      <c r="H74" s="23"/>
      <c r="I74" s="29">
        <f t="shared" ref="I74:I78" si="9">E74*G74</f>
        <v>0</v>
      </c>
    </row>
    <row r="75" spans="1:9" s="27" customFormat="1" ht="9" customHeight="1" x14ac:dyDescent="0.25">
      <c r="A75" s="135"/>
      <c r="B75" s="135"/>
      <c r="C75" s="135"/>
      <c r="D75" s="135"/>
      <c r="E75" s="34"/>
      <c r="F75" s="49"/>
      <c r="G75" s="42">
        <v>0</v>
      </c>
      <c r="H75" s="23"/>
      <c r="I75" s="29">
        <f t="shared" si="9"/>
        <v>0</v>
      </c>
    </row>
    <row r="76" spans="1:9" s="27" customFormat="1" ht="9" customHeight="1" x14ac:dyDescent="0.25">
      <c r="A76" s="135"/>
      <c r="B76" s="135"/>
      <c r="C76" s="135"/>
      <c r="D76" s="135"/>
      <c r="E76" s="34"/>
      <c r="F76" s="49"/>
      <c r="G76" s="42">
        <v>0</v>
      </c>
      <c r="H76" s="23"/>
      <c r="I76" s="29">
        <f t="shared" si="9"/>
        <v>0</v>
      </c>
    </row>
    <row r="77" spans="1:9" s="27" customFormat="1" ht="9" customHeight="1" x14ac:dyDescent="0.25">
      <c r="A77" s="135"/>
      <c r="B77" s="135"/>
      <c r="C77" s="135"/>
      <c r="D77" s="135"/>
      <c r="E77" s="34"/>
      <c r="F77" s="49"/>
      <c r="G77" s="42">
        <v>0</v>
      </c>
      <c r="H77" s="23"/>
      <c r="I77" s="29">
        <f t="shared" si="9"/>
        <v>0</v>
      </c>
    </row>
    <row r="78" spans="1:9" s="27" customFormat="1" ht="9" customHeight="1" x14ac:dyDescent="0.25">
      <c r="A78" s="135"/>
      <c r="B78" s="135"/>
      <c r="C78" s="135"/>
      <c r="D78" s="135"/>
      <c r="E78" s="34"/>
      <c r="F78" s="49"/>
      <c r="G78" s="42">
        <v>0</v>
      </c>
      <c r="H78" s="23"/>
      <c r="I78" s="29">
        <f t="shared" si="9"/>
        <v>0</v>
      </c>
    </row>
    <row r="79" spans="1:9" s="27" customFormat="1" ht="5.0999999999999996" customHeight="1" x14ac:dyDescent="0.25">
      <c r="A79" s="28"/>
      <c r="B79" s="28"/>
      <c r="C79" s="28"/>
      <c r="D79" s="28"/>
      <c r="E79" s="24"/>
      <c r="F79" s="23"/>
      <c r="G79" s="25"/>
      <c r="H79" s="23"/>
      <c r="I79" s="26"/>
    </row>
    <row r="80" spans="1:9" s="39" customFormat="1" ht="15" customHeight="1" thickBot="1" x14ac:dyDescent="0.3">
      <c r="A80" s="137" t="s">
        <v>41</v>
      </c>
      <c r="B80" s="137"/>
      <c r="C80" s="137"/>
      <c r="D80" s="137"/>
      <c r="E80" s="137"/>
      <c r="F80" s="137"/>
      <c r="G80" s="137"/>
      <c r="H80" s="137"/>
      <c r="I80" s="94">
        <f>SUM(I6:I79)</f>
        <v>0</v>
      </c>
    </row>
    <row r="81" spans="1:9" s="39" customFormat="1" ht="9" customHeight="1" thickTop="1" x14ac:dyDescent="0.25">
      <c r="A81" s="33"/>
      <c r="B81" s="33"/>
      <c r="C81" s="33"/>
      <c r="D81" s="33"/>
      <c r="E81" s="33"/>
      <c r="F81" s="33"/>
      <c r="G81" s="33"/>
      <c r="H81" s="33"/>
      <c r="I81" s="41"/>
    </row>
    <row r="82" spans="1:9" s="39" customFormat="1" ht="9" customHeight="1" x14ac:dyDescent="0.25">
      <c r="A82" s="33"/>
      <c r="B82" s="33"/>
      <c r="C82" s="33"/>
      <c r="D82" s="33"/>
      <c r="E82" s="33"/>
      <c r="F82" s="33"/>
      <c r="G82" s="33"/>
      <c r="H82" s="33"/>
      <c r="I82" s="41"/>
    </row>
    <row r="83" spans="1:9" s="39" customFormat="1" ht="9" customHeight="1" x14ac:dyDescent="0.25">
      <c r="A83" s="33"/>
      <c r="B83" s="33"/>
      <c r="C83" s="33"/>
      <c r="D83" s="33"/>
      <c r="E83" s="33"/>
      <c r="F83" s="33"/>
      <c r="G83" s="33"/>
      <c r="H83" s="33"/>
      <c r="I83" s="41"/>
    </row>
    <row r="84" spans="1:9" s="39" customFormat="1" ht="9" customHeight="1" x14ac:dyDescent="0.25">
      <c r="A84" s="33"/>
      <c r="B84" s="33"/>
      <c r="C84" s="33"/>
      <c r="D84" s="33"/>
      <c r="E84" s="33"/>
      <c r="F84" s="33"/>
      <c r="G84" s="33"/>
      <c r="H84" s="33"/>
      <c r="I84" s="41"/>
    </row>
    <row r="85" spans="1:9" s="39" customFormat="1" ht="9" customHeight="1" x14ac:dyDescent="0.25">
      <c r="A85" s="33"/>
      <c r="B85" s="33"/>
      <c r="C85" s="33"/>
      <c r="D85" s="33"/>
      <c r="E85" s="33"/>
      <c r="F85" s="33"/>
      <c r="G85" s="33"/>
      <c r="H85" s="33"/>
      <c r="I85" s="41"/>
    </row>
    <row r="86" spans="1:9" s="39" customFormat="1" ht="9" customHeight="1" x14ac:dyDescent="0.25">
      <c r="A86" s="33"/>
      <c r="B86" s="33"/>
      <c r="C86" s="33"/>
      <c r="D86" s="33"/>
      <c r="E86" s="33"/>
      <c r="F86" s="33"/>
      <c r="G86" s="33"/>
      <c r="H86" s="33"/>
      <c r="I86" s="41"/>
    </row>
  </sheetData>
  <sheetProtection algorithmName="SHA-512" hashValue="VlTzHODNaP7PTQdF5TgN/yy4Sr1bIUcWj9KcHoaY5w+Kpl5Yl8IjllhHutP9tozVnPAQB9TOb1z3K/ViKYnAAQ==" saltValue="7stnpIFJhvgdLuZZ1I0Hkw==" spinCount="100000" sheet="1" selectLockedCells="1"/>
  <mergeCells count="79">
    <mergeCell ref="A34:D34"/>
    <mergeCell ref="A35:D35"/>
    <mergeCell ref="A31:D31"/>
    <mergeCell ref="A32:D32"/>
    <mergeCell ref="A33:D33"/>
    <mergeCell ref="A51:D51"/>
    <mergeCell ref="A47:D47"/>
    <mergeCell ref="A48:D48"/>
    <mergeCell ref="A49:D49"/>
    <mergeCell ref="A42:D42"/>
    <mergeCell ref="A45:D45"/>
    <mergeCell ref="A46:D46"/>
    <mergeCell ref="A50:D50"/>
    <mergeCell ref="A36:D36"/>
    <mergeCell ref="A11:D11"/>
    <mergeCell ref="A23:D23"/>
    <mergeCell ref="A25:D25"/>
    <mergeCell ref="A15:D15"/>
    <mergeCell ref="A16:D16"/>
    <mergeCell ref="A17:D17"/>
    <mergeCell ref="A18:D18"/>
    <mergeCell ref="A19:D19"/>
    <mergeCell ref="A12:D12"/>
    <mergeCell ref="A13:D13"/>
    <mergeCell ref="A14:D14"/>
    <mergeCell ref="A24:D24"/>
    <mergeCell ref="A28:D28"/>
    <mergeCell ref="A29:I29"/>
    <mergeCell ref="A30:D30"/>
    <mergeCell ref="A2:I2"/>
    <mergeCell ref="A4:I4"/>
    <mergeCell ref="B1:D1"/>
    <mergeCell ref="A8:D8"/>
    <mergeCell ref="F1:G1"/>
    <mergeCell ref="A5:I5"/>
    <mergeCell ref="A9:D9"/>
    <mergeCell ref="A10:D10"/>
    <mergeCell ref="A6:D6"/>
    <mergeCell ref="A7:D7"/>
    <mergeCell ref="A44:I44"/>
    <mergeCell ref="A20:D20"/>
    <mergeCell ref="A21:D21"/>
    <mergeCell ref="A37:D37"/>
    <mergeCell ref="A39:D39"/>
    <mergeCell ref="A38:I38"/>
    <mergeCell ref="A22:D22"/>
    <mergeCell ref="A26:D26"/>
    <mergeCell ref="A27:D27"/>
    <mergeCell ref="A43:D43"/>
    <mergeCell ref="A40:D40"/>
    <mergeCell ref="A41:D41"/>
    <mergeCell ref="A61:D61"/>
    <mergeCell ref="A62:D62"/>
    <mergeCell ref="A68:I68"/>
    <mergeCell ref="A66:D66"/>
    <mergeCell ref="A65:D65"/>
    <mergeCell ref="A80:H80"/>
    <mergeCell ref="A73:D73"/>
    <mergeCell ref="A74:D74"/>
    <mergeCell ref="A75:D75"/>
    <mergeCell ref="A76:D76"/>
    <mergeCell ref="A77:D77"/>
    <mergeCell ref="A78:D78"/>
    <mergeCell ref="A52:D52"/>
    <mergeCell ref="A53:D53"/>
    <mergeCell ref="A63:D63"/>
    <mergeCell ref="A54:D54"/>
    <mergeCell ref="A72:D72"/>
    <mergeCell ref="A70:D70"/>
    <mergeCell ref="A71:D71"/>
    <mergeCell ref="A67:D67"/>
    <mergeCell ref="A69:D69"/>
    <mergeCell ref="A55:D55"/>
    <mergeCell ref="A64:D64"/>
    <mergeCell ref="A56:D56"/>
    <mergeCell ref="A57:D57"/>
    <mergeCell ref="A58:D58"/>
    <mergeCell ref="A59:D59"/>
    <mergeCell ref="A60:D60"/>
  </mergeCells>
  <printOptions horizontalCentered="1"/>
  <pageMargins left="0.25" right="0.25" top="0.75" bottom="0.375" header="0.125" footer="0.125"/>
  <pageSetup orientation="portrait" r:id="rId1"/>
  <headerFooter alignWithMargins="0">
    <oddHeader>&amp;L&amp;"Times New Roman,Bold"&amp;9EXHIBIT "A"&amp;C&amp;"Times New Roman,Bold"&amp;9ENGINEER'S ESTIMATE WORKSHEET
(PUBLIC IMPROVEMENTS ONLY)&amp;R&amp;"Times New Roman,Bold"&amp;9Page 1 of 10</oddHeader>
    <oddFooter>&amp;L&amp;"Times New Roman,Regular"&amp;7Revised: 3 / 2024&amp;R&amp;"Times New Roman,Regular"&amp;7&amp;Z&amp;F]</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886F53CBA5EB4DB644E9DC7736F401" ma:contentTypeVersion="15" ma:contentTypeDescription="Create a new document." ma:contentTypeScope="" ma:versionID="0ecfb5926eb51caf555c4b0f47200f1c">
  <xsd:schema xmlns:xsd="http://www.w3.org/2001/XMLSchema" xmlns:xs="http://www.w3.org/2001/XMLSchema" xmlns:p="http://schemas.microsoft.com/office/2006/metadata/properties" xmlns:ns2="cca45b80-d305-4963-a87b-7d9cd3a6f9a0" xmlns:ns3="877d88b2-3fef-4669-8bf6-bc373dd1f7f0" targetNamespace="http://schemas.microsoft.com/office/2006/metadata/properties" ma:root="true" ma:fieldsID="4a8dad214ff834176ea4613565695551" ns2:_="" ns3:_="">
    <xsd:import namespace="cca45b80-d305-4963-a87b-7d9cd3a6f9a0"/>
    <xsd:import namespace="877d88b2-3fef-4669-8bf6-bc373dd1f7f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a45b80-d305-4963-a87b-7d9cd3a6f9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Location" ma:index="11" nillable="true" ma:displayName="Location" ma:indexed="true" ma:internalName="MediaServiceLocatio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471a4aba-6786-4650-90b6-cceb11f72bd5"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77d88b2-3fef-4669-8bf6-bc373dd1f7f0"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e16c7dcd-c222-4beb-aebd-2a19cfe32764}" ma:internalName="TaxCatchAll" ma:showField="CatchAllData" ma:web="877d88b2-3fef-4669-8bf6-bc373dd1f7f0">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ca45b80-d305-4963-a87b-7d9cd3a6f9a0">
      <Terms xmlns="http://schemas.microsoft.com/office/infopath/2007/PartnerControls"/>
    </lcf76f155ced4ddcb4097134ff3c332f>
    <TaxCatchAll xmlns="877d88b2-3fef-4669-8bf6-bc373dd1f7f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0DA844-2596-4748-9E2F-B84582AEEB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a45b80-d305-4963-a87b-7d9cd3a6f9a0"/>
    <ds:schemaRef ds:uri="877d88b2-3fef-4669-8bf6-bc373dd1f7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FC1448-666D-4310-B33A-8BA936BC161E}">
  <ds:schemaRefs>
    <ds:schemaRef ds:uri="http://schemas.microsoft.com/office/2006/metadata/properties"/>
    <ds:schemaRef ds:uri="http://schemas.microsoft.com/office/infopath/2007/PartnerControls"/>
    <ds:schemaRef ds:uri="cca45b80-d305-4963-a87b-7d9cd3a6f9a0"/>
    <ds:schemaRef ds:uri="877d88b2-3fef-4669-8bf6-bc373dd1f7f0"/>
  </ds:schemaRefs>
</ds:datastoreItem>
</file>

<file path=customXml/itemProps3.xml><?xml version="1.0" encoding="utf-8"?>
<ds:datastoreItem xmlns:ds="http://schemas.openxmlformats.org/officeDocument/2006/customXml" ds:itemID="{6A676E99-F29C-43EE-9DF1-DF1BCD5CB2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Title (1of10)</vt:lpstr>
      <vt:lpstr>St Wrk-Pvmnt (2of10)</vt:lpstr>
      <vt:lpstr>Off-Site St Wrk (3of10)</vt:lpstr>
      <vt:lpstr>Off-Site St Wrk (4of10)</vt:lpstr>
      <vt:lpstr>Transportation (5of10)</vt:lpstr>
      <vt:lpstr>SD-City (6of10)</vt:lpstr>
      <vt:lpstr>SD-City (7of10)</vt:lpstr>
      <vt:lpstr>SD-RCFC (8of10)</vt:lpstr>
      <vt:lpstr>Sewer (9of10)</vt:lpstr>
      <vt:lpstr>Water (10of10)</vt:lpstr>
      <vt:lpstr>'Off-Site St Wrk (3of10)'!Print_Area</vt:lpstr>
      <vt:lpstr>'Off-Site St Wrk (4of10)'!Print_Area</vt:lpstr>
      <vt:lpstr>'SD-City (6of10)'!Print_Area</vt:lpstr>
      <vt:lpstr>'SD-RCFC (8of10)'!Print_Area</vt:lpstr>
      <vt:lpstr>'Title (1of10)'!Print_Area</vt:lpstr>
      <vt:lpstr>'Transportation (5of10)'!Print_Area</vt:lpstr>
      <vt:lpstr>'Water (10of10)'!Print_Area</vt:lpstr>
    </vt:vector>
  </TitlesOfParts>
  <Company>City of Temecula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Rene.Martinez</dc:creator>
  <cp:lastModifiedBy>Joseph Rubio</cp:lastModifiedBy>
  <cp:lastPrinted>2024-03-12T21:53:22Z</cp:lastPrinted>
  <dcterms:created xsi:type="dcterms:W3CDTF">2005-10-18T21:35:58Z</dcterms:created>
  <dcterms:modified xsi:type="dcterms:W3CDTF">2024-03-12T23:19:45Z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0x010100FD886F53CBA5EB4DB644E9DC7736F401</vt:lpwstr>
  </property>
</Properties>
</file>